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abeafian/Downloads/RAAV_Results_MCDA_Repository/"/>
    </mc:Choice>
  </mc:AlternateContent>
  <xr:revisionPtr revIDLastSave="0" documentId="13_ncr:1_{576EF6DB-457C-6243-8B31-B34FF4677FCD}" xr6:coauthVersionLast="47" xr6:coauthVersionMax="47" xr10:uidLastSave="{00000000-0000-0000-0000-000000000000}"/>
  <bookViews>
    <workbookView xWindow="0" yWindow="760" windowWidth="30240" windowHeight="17720" xr2:uid="{C0C9F7BD-74C8-F041-983E-92A2A88F08A0}"/>
  </bookViews>
  <sheets>
    <sheet name="NWA_Sooss_Stk1" sheetId="4" r:id="rId1"/>
    <sheet name="NWA_Sooss_Stk2" sheetId="5" r:id="rId2"/>
    <sheet name="NWA_Sooss_Stk3" sheetId="6" r:id="rId3"/>
    <sheet name="NWA_Sooss_Stk4" sheetId="8" r:id="rId4"/>
    <sheet name="NWA_Sooss_Stk5" sheetId="9" r:id="rId5"/>
    <sheet name="NWA_Sooss_Overall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9" i="1"/>
  <c r="D10" i="1"/>
  <c r="D11" i="1"/>
  <c r="D12" i="1"/>
  <c r="D7" i="1"/>
  <c r="P38" i="9"/>
  <c r="M34" i="9"/>
  <c r="N34" i="9"/>
  <c r="P34" i="9"/>
  <c r="Q34" i="9"/>
  <c r="M35" i="9"/>
  <c r="N35" i="9"/>
  <c r="O35" i="9"/>
  <c r="M36" i="9"/>
  <c r="N36" i="9"/>
  <c r="O36" i="9"/>
  <c r="M37" i="9"/>
  <c r="P37" i="9"/>
  <c r="M38" i="9"/>
  <c r="O38" i="9"/>
  <c r="N33" i="9"/>
  <c r="P33" i="9"/>
  <c r="M33" i="9"/>
  <c r="M34" i="8"/>
  <c r="N34" i="8"/>
  <c r="O34" i="8"/>
  <c r="P34" i="8"/>
  <c r="Q34" i="8"/>
  <c r="R34" i="8"/>
  <c r="M35" i="8"/>
  <c r="N35" i="8"/>
  <c r="O35" i="8"/>
  <c r="P35" i="8"/>
  <c r="Q35" i="8"/>
  <c r="R35" i="8"/>
  <c r="M36" i="8"/>
  <c r="N36" i="8"/>
  <c r="O36" i="8"/>
  <c r="P36" i="8"/>
  <c r="Q36" i="8"/>
  <c r="R36" i="8"/>
  <c r="M37" i="8"/>
  <c r="N37" i="8"/>
  <c r="O37" i="8"/>
  <c r="P37" i="8"/>
  <c r="Q37" i="8"/>
  <c r="R37" i="8"/>
  <c r="M38" i="8"/>
  <c r="N38" i="8"/>
  <c r="O38" i="8"/>
  <c r="P38" i="8"/>
  <c r="Q38" i="8"/>
  <c r="R38" i="8"/>
  <c r="N33" i="8"/>
  <c r="O33" i="8"/>
  <c r="P33" i="8"/>
  <c r="Q33" i="8"/>
  <c r="R33" i="8"/>
  <c r="R52" i="9"/>
  <c r="Q52" i="9"/>
  <c r="P52" i="9"/>
  <c r="O52" i="9"/>
  <c r="N52" i="9"/>
  <c r="M52" i="9"/>
  <c r="L52" i="9"/>
  <c r="K52" i="9"/>
  <c r="J52" i="9"/>
  <c r="I52" i="9"/>
  <c r="H52" i="9"/>
  <c r="G52" i="9"/>
  <c r="F52" i="9"/>
  <c r="E52" i="9"/>
  <c r="D52" i="9"/>
  <c r="C52" i="9"/>
  <c r="E39" i="9"/>
  <c r="E47" i="9" s="1"/>
  <c r="L38" i="9"/>
  <c r="K38" i="9"/>
  <c r="J38" i="9"/>
  <c r="I38" i="9"/>
  <c r="H38" i="9"/>
  <c r="G38" i="9"/>
  <c r="F38" i="9"/>
  <c r="E38" i="9"/>
  <c r="E51" i="9" s="1"/>
  <c r="D38" i="9"/>
  <c r="C38" i="9"/>
  <c r="L37" i="9"/>
  <c r="K37" i="9"/>
  <c r="J37" i="9"/>
  <c r="I37" i="9"/>
  <c r="H37" i="9"/>
  <c r="G37" i="9"/>
  <c r="F37" i="9"/>
  <c r="E37" i="9"/>
  <c r="E50" i="9" s="1"/>
  <c r="D37" i="9"/>
  <c r="C37" i="9"/>
  <c r="L36" i="9"/>
  <c r="K36" i="9"/>
  <c r="J36" i="9"/>
  <c r="I36" i="9"/>
  <c r="H36" i="9"/>
  <c r="H49" i="9" s="1"/>
  <c r="G36" i="9"/>
  <c r="G49" i="9" s="1"/>
  <c r="F36" i="9"/>
  <c r="E36" i="9"/>
  <c r="E49" i="9" s="1"/>
  <c r="D36" i="9"/>
  <c r="C36" i="9"/>
  <c r="L35" i="9"/>
  <c r="K35" i="9"/>
  <c r="J35" i="9"/>
  <c r="I35" i="9"/>
  <c r="H35" i="9"/>
  <c r="G35" i="9"/>
  <c r="F35" i="9"/>
  <c r="E35" i="9"/>
  <c r="D35" i="9"/>
  <c r="C35" i="9"/>
  <c r="L34" i="9"/>
  <c r="K34" i="9"/>
  <c r="J34" i="9"/>
  <c r="I34" i="9"/>
  <c r="H34" i="9"/>
  <c r="H47" i="9" s="1"/>
  <c r="G34" i="9"/>
  <c r="G47" i="9" s="1"/>
  <c r="F34" i="9"/>
  <c r="E34" i="9"/>
  <c r="D34" i="9"/>
  <c r="C34" i="9"/>
  <c r="L33" i="9"/>
  <c r="K33" i="9"/>
  <c r="J33" i="9"/>
  <c r="I33" i="9"/>
  <c r="H33" i="9"/>
  <c r="H39" i="9" s="1"/>
  <c r="G33" i="9"/>
  <c r="G39" i="9" s="1"/>
  <c r="F33" i="9"/>
  <c r="E33" i="9"/>
  <c r="E46" i="9" s="1"/>
  <c r="D33" i="9"/>
  <c r="C33" i="9"/>
  <c r="R31" i="9"/>
  <c r="Q31" i="9"/>
  <c r="P31" i="9"/>
  <c r="O31" i="9"/>
  <c r="N31" i="9"/>
  <c r="M31" i="9"/>
  <c r="L31" i="9"/>
  <c r="K31" i="9"/>
  <c r="J31" i="9"/>
  <c r="I31" i="9"/>
  <c r="H31" i="9"/>
  <c r="G31" i="9"/>
  <c r="F31" i="9"/>
  <c r="E31" i="9"/>
  <c r="D31" i="9"/>
  <c r="C31" i="9"/>
  <c r="R19" i="9"/>
  <c r="R44" i="9" s="1"/>
  <c r="Q19" i="9"/>
  <c r="Q44" i="9" s="1"/>
  <c r="P19" i="9"/>
  <c r="P44" i="9" s="1"/>
  <c r="O19" i="9"/>
  <c r="O44" i="9" s="1"/>
  <c r="N19" i="9"/>
  <c r="N44" i="9" s="1"/>
  <c r="M19" i="9"/>
  <c r="M44" i="9" s="1"/>
  <c r="L19" i="9"/>
  <c r="L44" i="9" s="1"/>
  <c r="K19" i="9"/>
  <c r="K44" i="9" s="1"/>
  <c r="J19" i="9"/>
  <c r="J44" i="9" s="1"/>
  <c r="I19" i="9"/>
  <c r="I44" i="9" s="1"/>
  <c r="H19" i="9"/>
  <c r="H44" i="9" s="1"/>
  <c r="G19" i="9"/>
  <c r="G44" i="9" s="1"/>
  <c r="F19" i="9"/>
  <c r="F44" i="9" s="1"/>
  <c r="E19" i="9"/>
  <c r="E44" i="9" s="1"/>
  <c r="D19" i="9"/>
  <c r="D44" i="9" s="1"/>
  <c r="C19" i="9"/>
  <c r="C44" i="9" s="1"/>
  <c r="B14" i="9"/>
  <c r="K11" i="9"/>
  <c r="K9" i="9" s="1"/>
  <c r="K7" i="9" s="1"/>
  <c r="I11" i="9"/>
  <c r="G11" i="9"/>
  <c r="E11" i="9"/>
  <c r="C11" i="9"/>
  <c r="G9" i="9"/>
  <c r="C9" i="9"/>
  <c r="M33" i="8"/>
  <c r="R52" i="8"/>
  <c r="Q52" i="8"/>
  <c r="P52" i="8"/>
  <c r="O52" i="8"/>
  <c r="N52" i="8"/>
  <c r="M52" i="8"/>
  <c r="L52" i="8"/>
  <c r="K52" i="8"/>
  <c r="J52" i="8"/>
  <c r="I52" i="8"/>
  <c r="H52" i="8"/>
  <c r="G52" i="8"/>
  <c r="F52" i="8"/>
  <c r="E52" i="8"/>
  <c r="D52" i="8"/>
  <c r="C52" i="8"/>
  <c r="Q44" i="8"/>
  <c r="P44" i="8"/>
  <c r="O44" i="8"/>
  <c r="N44" i="8"/>
  <c r="G44" i="8"/>
  <c r="F44" i="8"/>
  <c r="E44" i="8"/>
  <c r="D44" i="8"/>
  <c r="L38" i="8"/>
  <c r="K38" i="8"/>
  <c r="J38" i="8"/>
  <c r="I38" i="8"/>
  <c r="H38" i="8"/>
  <c r="G38" i="8"/>
  <c r="F38" i="8"/>
  <c r="E38" i="8"/>
  <c r="D38" i="8"/>
  <c r="C38" i="8"/>
  <c r="L37" i="8"/>
  <c r="K37" i="8"/>
  <c r="J37" i="8"/>
  <c r="I37" i="8"/>
  <c r="H37" i="8"/>
  <c r="G37" i="8"/>
  <c r="F37" i="8"/>
  <c r="E37" i="8"/>
  <c r="D37" i="8"/>
  <c r="C37" i="8"/>
  <c r="C50" i="8" s="1"/>
  <c r="L36" i="8"/>
  <c r="K36" i="8"/>
  <c r="J36" i="8"/>
  <c r="I36" i="8"/>
  <c r="I49" i="8" s="1"/>
  <c r="H36" i="8"/>
  <c r="H49" i="8" s="1"/>
  <c r="G36" i="8"/>
  <c r="F36" i="8"/>
  <c r="E36" i="8"/>
  <c r="D36" i="8"/>
  <c r="C36" i="8"/>
  <c r="L35" i="8"/>
  <c r="K35" i="8"/>
  <c r="J35" i="8"/>
  <c r="I35" i="8"/>
  <c r="H35" i="8"/>
  <c r="G35" i="8"/>
  <c r="F35" i="8"/>
  <c r="E35" i="8"/>
  <c r="D35" i="8"/>
  <c r="D48" i="8" s="1"/>
  <c r="C35" i="8"/>
  <c r="L34" i="8"/>
  <c r="K34" i="8"/>
  <c r="J34" i="8"/>
  <c r="J39" i="8" s="1"/>
  <c r="I34" i="8"/>
  <c r="I47" i="8" s="1"/>
  <c r="H34" i="8"/>
  <c r="H47" i="8" s="1"/>
  <c r="G34" i="8"/>
  <c r="F34" i="8"/>
  <c r="E34" i="8"/>
  <c r="D34" i="8"/>
  <c r="D39" i="8" s="1"/>
  <c r="C34" i="8"/>
  <c r="C39" i="8" s="1"/>
  <c r="L33" i="8"/>
  <c r="K33" i="8"/>
  <c r="J33" i="8"/>
  <c r="I33" i="8"/>
  <c r="I39" i="8" s="1"/>
  <c r="H33" i="8"/>
  <c r="H39" i="8" s="1"/>
  <c r="G33" i="8"/>
  <c r="G39" i="8" s="1"/>
  <c r="F33" i="8"/>
  <c r="E33" i="8"/>
  <c r="D33" i="8"/>
  <c r="C33" i="8"/>
  <c r="R31" i="8"/>
  <c r="Q31" i="8"/>
  <c r="P31" i="8"/>
  <c r="O31" i="8"/>
  <c r="N31" i="8"/>
  <c r="M31" i="8"/>
  <c r="L31" i="8"/>
  <c r="K31" i="8"/>
  <c r="J31" i="8"/>
  <c r="I31" i="8"/>
  <c r="H31" i="8"/>
  <c r="G31" i="8"/>
  <c r="F31" i="8"/>
  <c r="E31" i="8"/>
  <c r="D31" i="8"/>
  <c r="C31" i="8"/>
  <c r="R19" i="8"/>
  <c r="R44" i="8" s="1"/>
  <c r="Q19" i="8"/>
  <c r="P19" i="8"/>
  <c r="O19" i="8"/>
  <c r="N19" i="8"/>
  <c r="M19" i="8"/>
  <c r="M44" i="8" s="1"/>
  <c r="L19" i="8"/>
  <c r="L44" i="8" s="1"/>
  <c r="K19" i="8"/>
  <c r="K44" i="8" s="1"/>
  <c r="J19" i="8"/>
  <c r="J44" i="8" s="1"/>
  <c r="I19" i="8"/>
  <c r="I44" i="8" s="1"/>
  <c r="H19" i="8"/>
  <c r="H44" i="8" s="1"/>
  <c r="G19" i="8"/>
  <c r="F19" i="8"/>
  <c r="E19" i="8"/>
  <c r="D19" i="8"/>
  <c r="C19" i="8"/>
  <c r="C44" i="8" s="1"/>
  <c r="B14" i="8"/>
  <c r="K11" i="8"/>
  <c r="K9" i="8" s="1"/>
  <c r="I11" i="8"/>
  <c r="G11" i="8"/>
  <c r="E11" i="8"/>
  <c r="C11" i="8"/>
  <c r="G9" i="8"/>
  <c r="C9" i="8"/>
  <c r="P35" i="6"/>
  <c r="O36" i="6"/>
  <c r="M34" i="6"/>
  <c r="N34" i="6"/>
  <c r="O34" i="6"/>
  <c r="P34" i="6"/>
  <c r="Q34" i="6"/>
  <c r="R34" i="6"/>
  <c r="M35" i="6"/>
  <c r="N35" i="6"/>
  <c r="O35" i="6"/>
  <c r="Q35" i="6"/>
  <c r="R35" i="6"/>
  <c r="M36" i="6"/>
  <c r="N36" i="6"/>
  <c r="P36" i="6"/>
  <c r="Q36" i="6"/>
  <c r="R36" i="6"/>
  <c r="M37" i="6"/>
  <c r="N37" i="6"/>
  <c r="O37" i="6"/>
  <c r="P37" i="6"/>
  <c r="Q37" i="6"/>
  <c r="R37" i="6"/>
  <c r="M38" i="6"/>
  <c r="N38" i="6"/>
  <c r="O38" i="6"/>
  <c r="P38" i="6"/>
  <c r="Q38" i="6"/>
  <c r="R38" i="6"/>
  <c r="N33" i="6"/>
  <c r="O33" i="6"/>
  <c r="P33" i="6"/>
  <c r="Q33" i="6"/>
  <c r="R33" i="6"/>
  <c r="M33" i="6"/>
  <c r="R52" i="6"/>
  <c r="Q52" i="6"/>
  <c r="P52" i="6"/>
  <c r="O52" i="6"/>
  <c r="N52" i="6"/>
  <c r="M52" i="6"/>
  <c r="L52" i="6"/>
  <c r="K52" i="6"/>
  <c r="J52" i="6"/>
  <c r="I52" i="6"/>
  <c r="H52" i="6"/>
  <c r="G52" i="6"/>
  <c r="F52" i="6"/>
  <c r="E52" i="6"/>
  <c r="D52" i="6"/>
  <c r="C52" i="6"/>
  <c r="Q44" i="6"/>
  <c r="P44" i="6"/>
  <c r="O44" i="6"/>
  <c r="N44" i="6"/>
  <c r="G44" i="6"/>
  <c r="F44" i="6"/>
  <c r="E44" i="6"/>
  <c r="D44" i="6"/>
  <c r="L38" i="6"/>
  <c r="K38" i="6"/>
  <c r="J38" i="6"/>
  <c r="I38" i="6"/>
  <c r="H38" i="6"/>
  <c r="G38" i="6"/>
  <c r="F38" i="6"/>
  <c r="E38" i="6"/>
  <c r="D38" i="6"/>
  <c r="C38" i="6"/>
  <c r="L37" i="6"/>
  <c r="K37" i="6"/>
  <c r="J37" i="6"/>
  <c r="I37" i="6"/>
  <c r="H37" i="6"/>
  <c r="G37" i="6"/>
  <c r="F37" i="6"/>
  <c r="E37" i="6"/>
  <c r="D37" i="6"/>
  <c r="C37" i="6"/>
  <c r="L36" i="6"/>
  <c r="K36" i="6"/>
  <c r="J36" i="6"/>
  <c r="I36" i="6"/>
  <c r="I49" i="6" s="1"/>
  <c r="H36" i="6"/>
  <c r="H49" i="6" s="1"/>
  <c r="G36" i="6"/>
  <c r="F36" i="6"/>
  <c r="E36" i="6"/>
  <c r="D36" i="6"/>
  <c r="C36" i="6"/>
  <c r="L35" i="6"/>
  <c r="K35" i="6"/>
  <c r="J35" i="6"/>
  <c r="I35" i="6"/>
  <c r="H35" i="6"/>
  <c r="G35" i="6"/>
  <c r="F35" i="6"/>
  <c r="E35" i="6"/>
  <c r="D35" i="6"/>
  <c r="C35" i="6"/>
  <c r="L34" i="6"/>
  <c r="K34" i="6"/>
  <c r="J34" i="6"/>
  <c r="I34" i="6"/>
  <c r="I47" i="6" s="1"/>
  <c r="H34" i="6"/>
  <c r="H47" i="6" s="1"/>
  <c r="G34" i="6"/>
  <c r="G47" i="6" s="1"/>
  <c r="F34" i="6"/>
  <c r="E34" i="6"/>
  <c r="D34" i="6"/>
  <c r="C34" i="6"/>
  <c r="L33" i="6"/>
  <c r="K33" i="6"/>
  <c r="J33" i="6"/>
  <c r="I33" i="6"/>
  <c r="I39" i="6" s="1"/>
  <c r="H33" i="6"/>
  <c r="H39" i="6" s="1"/>
  <c r="G33" i="6"/>
  <c r="G39" i="6" s="1"/>
  <c r="F33" i="6"/>
  <c r="E33" i="6"/>
  <c r="D33" i="6"/>
  <c r="C33" i="6"/>
  <c r="R31" i="6"/>
  <c r="Q31" i="6"/>
  <c r="P31" i="6"/>
  <c r="O31" i="6"/>
  <c r="N31" i="6"/>
  <c r="M31" i="6"/>
  <c r="L31" i="6"/>
  <c r="K31" i="6"/>
  <c r="J31" i="6"/>
  <c r="I31" i="6"/>
  <c r="H31" i="6"/>
  <c r="G31" i="6"/>
  <c r="F31" i="6"/>
  <c r="E31" i="6"/>
  <c r="D31" i="6"/>
  <c r="C31" i="6"/>
  <c r="R19" i="6"/>
  <c r="R44" i="6" s="1"/>
  <c r="Q19" i="6"/>
  <c r="P19" i="6"/>
  <c r="O19" i="6"/>
  <c r="N19" i="6"/>
  <c r="M19" i="6"/>
  <c r="M44" i="6" s="1"/>
  <c r="L19" i="6"/>
  <c r="L44" i="6" s="1"/>
  <c r="K19" i="6"/>
  <c r="K44" i="6" s="1"/>
  <c r="J19" i="6"/>
  <c r="J44" i="6" s="1"/>
  <c r="I19" i="6"/>
  <c r="I44" i="6" s="1"/>
  <c r="H19" i="6"/>
  <c r="H44" i="6" s="1"/>
  <c r="G19" i="6"/>
  <c r="F19" i="6"/>
  <c r="E19" i="6"/>
  <c r="D19" i="6"/>
  <c r="C19" i="6"/>
  <c r="C44" i="6" s="1"/>
  <c r="B14" i="6"/>
  <c r="K11" i="6"/>
  <c r="K9" i="6" s="1"/>
  <c r="I11" i="6"/>
  <c r="G11" i="6"/>
  <c r="E11" i="6"/>
  <c r="C11" i="6"/>
  <c r="G9" i="6"/>
  <c r="C9" i="6"/>
  <c r="M34" i="4"/>
  <c r="N34" i="4"/>
  <c r="O34" i="4"/>
  <c r="P34" i="4"/>
  <c r="Q34" i="4"/>
  <c r="R34" i="4"/>
  <c r="M35" i="4"/>
  <c r="N35" i="4"/>
  <c r="O35" i="4"/>
  <c r="P35" i="4"/>
  <c r="Q35" i="4"/>
  <c r="R35" i="4"/>
  <c r="M36" i="4"/>
  <c r="N36" i="4"/>
  <c r="O36" i="4"/>
  <c r="P36" i="4"/>
  <c r="Q36" i="4"/>
  <c r="R36" i="4"/>
  <c r="M37" i="4"/>
  <c r="N37" i="4"/>
  <c r="O37" i="4"/>
  <c r="P37" i="4"/>
  <c r="Q37" i="4"/>
  <c r="R37" i="4"/>
  <c r="M38" i="4"/>
  <c r="N38" i="4"/>
  <c r="O38" i="4"/>
  <c r="P38" i="4"/>
  <c r="Q38" i="4"/>
  <c r="R38" i="4"/>
  <c r="N33" i="4"/>
  <c r="O33" i="4"/>
  <c r="P33" i="4"/>
  <c r="Q33" i="4"/>
  <c r="R33" i="4"/>
  <c r="M33" i="4"/>
  <c r="M34" i="5"/>
  <c r="N34" i="5"/>
  <c r="O34" i="5"/>
  <c r="P34" i="5"/>
  <c r="Q34" i="5"/>
  <c r="Q39" i="5" s="1"/>
  <c r="R34" i="5"/>
  <c r="M35" i="5"/>
  <c r="N35" i="5"/>
  <c r="O35" i="5"/>
  <c r="P35" i="5"/>
  <c r="Q35" i="5"/>
  <c r="R35" i="5"/>
  <c r="M36" i="5"/>
  <c r="N36" i="5"/>
  <c r="O36" i="5"/>
  <c r="P36" i="5"/>
  <c r="Q36" i="5"/>
  <c r="R36" i="5"/>
  <c r="M37" i="5"/>
  <c r="N37" i="5"/>
  <c r="O37" i="5"/>
  <c r="P37" i="5"/>
  <c r="Q37" i="5"/>
  <c r="R37" i="5"/>
  <c r="M38" i="5"/>
  <c r="N38" i="5"/>
  <c r="O38" i="5"/>
  <c r="P38" i="5"/>
  <c r="Q38" i="5"/>
  <c r="R38" i="5"/>
  <c r="N33" i="5"/>
  <c r="O33" i="5"/>
  <c r="P33" i="5"/>
  <c r="Q33" i="5"/>
  <c r="R33" i="5"/>
  <c r="M33" i="5"/>
  <c r="R52" i="5"/>
  <c r="Q52" i="5"/>
  <c r="P52" i="5"/>
  <c r="O52" i="5"/>
  <c r="N52" i="5"/>
  <c r="M52" i="5"/>
  <c r="L52" i="5"/>
  <c r="K52" i="5"/>
  <c r="J52" i="5"/>
  <c r="I52" i="5"/>
  <c r="H52" i="5"/>
  <c r="G52" i="5"/>
  <c r="F52" i="5"/>
  <c r="E52" i="5"/>
  <c r="D52" i="5"/>
  <c r="C52" i="5"/>
  <c r="R44" i="5"/>
  <c r="Q44" i="5"/>
  <c r="P44" i="5"/>
  <c r="O44" i="5"/>
  <c r="N44" i="5"/>
  <c r="M44" i="5"/>
  <c r="H44" i="5"/>
  <c r="G44" i="5"/>
  <c r="F44" i="5"/>
  <c r="E44" i="5"/>
  <c r="D44" i="5"/>
  <c r="C44" i="5"/>
  <c r="J39" i="5"/>
  <c r="J51" i="5" s="1"/>
  <c r="I39" i="5"/>
  <c r="I47" i="5" s="1"/>
  <c r="L38" i="5"/>
  <c r="K38" i="5"/>
  <c r="J38" i="5"/>
  <c r="I38" i="5"/>
  <c r="H38" i="5"/>
  <c r="G38" i="5"/>
  <c r="F38" i="5"/>
  <c r="E38" i="5"/>
  <c r="D38" i="5"/>
  <c r="C38" i="5"/>
  <c r="L37" i="5"/>
  <c r="K37" i="5"/>
  <c r="J37" i="5"/>
  <c r="J50" i="5" s="1"/>
  <c r="I37" i="5"/>
  <c r="H37" i="5"/>
  <c r="G37" i="5"/>
  <c r="F37" i="5"/>
  <c r="E37" i="5"/>
  <c r="D37" i="5"/>
  <c r="C37" i="5"/>
  <c r="L36" i="5"/>
  <c r="K36" i="5"/>
  <c r="J36" i="5"/>
  <c r="J49" i="5" s="1"/>
  <c r="I36" i="5"/>
  <c r="I49" i="5" s="1"/>
  <c r="H36" i="5"/>
  <c r="G36" i="5"/>
  <c r="F36" i="5"/>
  <c r="F39" i="5" s="1"/>
  <c r="E36" i="5"/>
  <c r="E39" i="5" s="1"/>
  <c r="D36" i="5"/>
  <c r="C36" i="5"/>
  <c r="L35" i="5"/>
  <c r="K35" i="5"/>
  <c r="J35" i="5"/>
  <c r="J48" i="5" s="1"/>
  <c r="I35" i="5"/>
  <c r="I48" i="5" s="1"/>
  <c r="H35" i="5"/>
  <c r="G35" i="5"/>
  <c r="F35" i="5"/>
  <c r="E35" i="5"/>
  <c r="D35" i="5"/>
  <c r="C35" i="5"/>
  <c r="L34" i="5"/>
  <c r="K34" i="5"/>
  <c r="J34" i="5"/>
  <c r="I34" i="5"/>
  <c r="H34" i="5"/>
  <c r="G34" i="5"/>
  <c r="F34" i="5"/>
  <c r="E34" i="5"/>
  <c r="D34" i="5"/>
  <c r="C34" i="5"/>
  <c r="L33" i="5"/>
  <c r="K33" i="5"/>
  <c r="J33" i="5"/>
  <c r="J46" i="5" s="1"/>
  <c r="I33" i="5"/>
  <c r="I46" i="5" s="1"/>
  <c r="H33" i="5"/>
  <c r="H39" i="5" s="1"/>
  <c r="G33" i="5"/>
  <c r="G39" i="5" s="1"/>
  <c r="F33" i="5"/>
  <c r="F46" i="5" s="1"/>
  <c r="E33" i="5"/>
  <c r="E46" i="5" s="1"/>
  <c r="D33" i="5"/>
  <c r="C33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R19" i="5"/>
  <c r="Q19" i="5"/>
  <c r="P19" i="5"/>
  <c r="O19" i="5"/>
  <c r="N19" i="5"/>
  <c r="M19" i="5"/>
  <c r="L19" i="5"/>
  <c r="L44" i="5" s="1"/>
  <c r="K19" i="5"/>
  <c r="K44" i="5" s="1"/>
  <c r="J19" i="5"/>
  <c r="J44" i="5" s="1"/>
  <c r="I19" i="5"/>
  <c r="I44" i="5" s="1"/>
  <c r="H19" i="5"/>
  <c r="G19" i="5"/>
  <c r="F19" i="5"/>
  <c r="E19" i="5"/>
  <c r="D19" i="5"/>
  <c r="C19" i="5"/>
  <c r="B14" i="5"/>
  <c r="K11" i="5"/>
  <c r="K9" i="5" s="1"/>
  <c r="I11" i="5"/>
  <c r="G11" i="5"/>
  <c r="E11" i="5"/>
  <c r="C11" i="5"/>
  <c r="G9" i="5"/>
  <c r="C9" i="5"/>
  <c r="C7" i="5" s="1"/>
  <c r="G9" i="4"/>
  <c r="C9" i="4"/>
  <c r="C11" i="4"/>
  <c r="E11" i="4"/>
  <c r="G11" i="4"/>
  <c r="I11" i="4"/>
  <c r="K11" i="4"/>
  <c r="K9" i="4" s="1"/>
  <c r="R52" i="4"/>
  <c r="Q52" i="4"/>
  <c r="P52" i="4"/>
  <c r="O52" i="4"/>
  <c r="N52" i="4"/>
  <c r="M52" i="4"/>
  <c r="L52" i="4"/>
  <c r="K52" i="4"/>
  <c r="J52" i="4"/>
  <c r="I52" i="4"/>
  <c r="H52" i="4"/>
  <c r="G52" i="4"/>
  <c r="F52" i="4"/>
  <c r="E52" i="4"/>
  <c r="D52" i="4"/>
  <c r="C52" i="4"/>
  <c r="R44" i="4"/>
  <c r="Q44" i="4"/>
  <c r="P44" i="4"/>
  <c r="O44" i="4"/>
  <c r="N44" i="4"/>
  <c r="M44" i="4"/>
  <c r="H44" i="4"/>
  <c r="G44" i="4"/>
  <c r="F44" i="4"/>
  <c r="E44" i="4"/>
  <c r="D44" i="4"/>
  <c r="C44" i="4"/>
  <c r="L38" i="4"/>
  <c r="K38" i="4"/>
  <c r="J38" i="4"/>
  <c r="I38" i="4"/>
  <c r="H38" i="4"/>
  <c r="G38" i="4"/>
  <c r="F38" i="4"/>
  <c r="E38" i="4"/>
  <c r="D38" i="4"/>
  <c r="C38" i="4"/>
  <c r="L37" i="4"/>
  <c r="K37" i="4"/>
  <c r="J37" i="4"/>
  <c r="J50" i="4" s="1"/>
  <c r="I37" i="4"/>
  <c r="H37" i="4"/>
  <c r="H50" i="4" s="1"/>
  <c r="G37" i="4"/>
  <c r="F37" i="4"/>
  <c r="E37" i="4"/>
  <c r="D37" i="4"/>
  <c r="D50" i="4" s="1"/>
  <c r="C37" i="4"/>
  <c r="L36" i="4"/>
  <c r="K36" i="4"/>
  <c r="J36" i="4"/>
  <c r="J39" i="4" s="1"/>
  <c r="I36" i="4"/>
  <c r="H36" i="4"/>
  <c r="G36" i="4"/>
  <c r="F36" i="4"/>
  <c r="E36" i="4"/>
  <c r="D36" i="4"/>
  <c r="C36" i="4"/>
  <c r="L35" i="4"/>
  <c r="K35" i="4"/>
  <c r="J35" i="4"/>
  <c r="J48" i="4" s="1"/>
  <c r="I35" i="4"/>
  <c r="H35" i="4"/>
  <c r="H48" i="4" s="1"/>
  <c r="G35" i="4"/>
  <c r="G48" i="4" s="1"/>
  <c r="F35" i="4"/>
  <c r="E35" i="4"/>
  <c r="D35" i="4"/>
  <c r="D39" i="4" s="1"/>
  <c r="C35" i="4"/>
  <c r="L34" i="4"/>
  <c r="K34" i="4"/>
  <c r="J34" i="4"/>
  <c r="I34" i="4"/>
  <c r="H34" i="4"/>
  <c r="H47" i="4" s="1"/>
  <c r="G34" i="4"/>
  <c r="G47" i="4" s="1"/>
  <c r="F34" i="4"/>
  <c r="E34" i="4"/>
  <c r="D34" i="4"/>
  <c r="C34" i="4"/>
  <c r="L33" i="4"/>
  <c r="K33" i="4"/>
  <c r="J33" i="4"/>
  <c r="J46" i="4" s="1"/>
  <c r="I33" i="4"/>
  <c r="H33" i="4"/>
  <c r="H39" i="4" s="1"/>
  <c r="G33" i="4"/>
  <c r="G39" i="4" s="1"/>
  <c r="F33" i="4"/>
  <c r="E33" i="4"/>
  <c r="D33" i="4"/>
  <c r="D46" i="4" s="1"/>
  <c r="C33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R19" i="4"/>
  <c r="Q19" i="4"/>
  <c r="P19" i="4"/>
  <c r="O19" i="4"/>
  <c r="N19" i="4"/>
  <c r="M19" i="4"/>
  <c r="L19" i="4"/>
  <c r="L44" i="4" s="1"/>
  <c r="K19" i="4"/>
  <c r="K44" i="4" s="1"/>
  <c r="J19" i="4"/>
  <c r="J44" i="4" s="1"/>
  <c r="I19" i="4"/>
  <c r="I44" i="4" s="1"/>
  <c r="H19" i="4"/>
  <c r="G19" i="4"/>
  <c r="F19" i="4"/>
  <c r="E19" i="4"/>
  <c r="D19" i="4"/>
  <c r="C19" i="4"/>
  <c r="B14" i="4"/>
  <c r="R39" i="9" l="1"/>
  <c r="R47" i="9" s="1"/>
  <c r="K39" i="9"/>
  <c r="K48" i="9" s="1"/>
  <c r="Q39" i="9"/>
  <c r="Q49" i="9" s="1"/>
  <c r="B9" i="9"/>
  <c r="B11" i="9"/>
  <c r="K46" i="9"/>
  <c r="K47" i="9"/>
  <c r="I49" i="9"/>
  <c r="H48" i="9"/>
  <c r="H51" i="9"/>
  <c r="H50" i="9"/>
  <c r="J48" i="9"/>
  <c r="F49" i="9"/>
  <c r="I47" i="9"/>
  <c r="G48" i="9"/>
  <c r="G50" i="9"/>
  <c r="G51" i="9"/>
  <c r="I48" i="9"/>
  <c r="L39" i="9"/>
  <c r="L48" i="9" s="1"/>
  <c r="M39" i="9"/>
  <c r="M46" i="9" s="1"/>
  <c r="E48" i="9"/>
  <c r="D39" i="9"/>
  <c r="I39" i="9"/>
  <c r="G46" i="9"/>
  <c r="J39" i="9"/>
  <c r="H46" i="9"/>
  <c r="C39" i="9"/>
  <c r="C51" i="9" s="1"/>
  <c r="N39" i="9"/>
  <c r="N46" i="9" s="1"/>
  <c r="O39" i="9"/>
  <c r="C7" i="9"/>
  <c r="B7" i="9" s="1"/>
  <c r="F39" i="9"/>
  <c r="F46" i="9" s="1"/>
  <c r="P39" i="9"/>
  <c r="P46" i="9" s="1"/>
  <c r="R39" i="8"/>
  <c r="R49" i="8" s="1"/>
  <c r="Q39" i="8"/>
  <c r="Q51" i="8" s="1"/>
  <c r="C7" i="8"/>
  <c r="B11" i="8"/>
  <c r="G47" i="8"/>
  <c r="F51" i="8"/>
  <c r="J50" i="8"/>
  <c r="J51" i="8"/>
  <c r="J46" i="8"/>
  <c r="H50" i="8"/>
  <c r="H46" i="8"/>
  <c r="H51" i="8"/>
  <c r="J49" i="8"/>
  <c r="D50" i="8"/>
  <c r="C51" i="8"/>
  <c r="C48" i="8"/>
  <c r="C46" i="8"/>
  <c r="G48" i="8"/>
  <c r="F46" i="8"/>
  <c r="G49" i="8"/>
  <c r="G50" i="8"/>
  <c r="G51" i="8"/>
  <c r="I50" i="8"/>
  <c r="I51" i="8"/>
  <c r="I46" i="8"/>
  <c r="B9" i="8"/>
  <c r="K7" i="8"/>
  <c r="D49" i="8"/>
  <c r="D51" i="8"/>
  <c r="D46" i="8"/>
  <c r="H48" i="8"/>
  <c r="I48" i="8"/>
  <c r="C49" i="8"/>
  <c r="J48" i="8"/>
  <c r="C47" i="8"/>
  <c r="D47" i="8"/>
  <c r="G46" i="8"/>
  <c r="J47" i="8"/>
  <c r="K39" i="8"/>
  <c r="K49" i="8" s="1"/>
  <c r="L39" i="8"/>
  <c r="L50" i="8" s="1"/>
  <c r="M39" i="8"/>
  <c r="M47" i="8" s="1"/>
  <c r="N39" i="8"/>
  <c r="N47" i="8" s="1"/>
  <c r="O39" i="8"/>
  <c r="O49" i="8" s="1"/>
  <c r="F39" i="8"/>
  <c r="P39" i="8"/>
  <c r="P51" i="8" s="1"/>
  <c r="E39" i="8"/>
  <c r="E49" i="8" s="1"/>
  <c r="N39" i="6"/>
  <c r="N48" i="6" s="1"/>
  <c r="Q39" i="6"/>
  <c r="Q51" i="6" s="1"/>
  <c r="R39" i="6"/>
  <c r="R51" i="6" s="1"/>
  <c r="C7" i="6"/>
  <c r="B11" i="6"/>
  <c r="G49" i="6"/>
  <c r="G50" i="6"/>
  <c r="E48" i="6"/>
  <c r="C50" i="6"/>
  <c r="G51" i="6"/>
  <c r="J47" i="6"/>
  <c r="H50" i="6"/>
  <c r="H51" i="6"/>
  <c r="H46" i="6"/>
  <c r="D50" i="6"/>
  <c r="K7" i="6"/>
  <c r="B9" i="6"/>
  <c r="C47" i="6"/>
  <c r="G48" i="6"/>
  <c r="E50" i="6"/>
  <c r="E47" i="6"/>
  <c r="I48" i="6"/>
  <c r="C49" i="6"/>
  <c r="E46" i="6"/>
  <c r="J49" i="6"/>
  <c r="I50" i="6"/>
  <c r="I51" i="6"/>
  <c r="I46" i="6"/>
  <c r="H48" i="6"/>
  <c r="J48" i="6"/>
  <c r="J39" i="6"/>
  <c r="L39" i="6"/>
  <c r="L50" i="6" s="1"/>
  <c r="C39" i="6"/>
  <c r="M39" i="6"/>
  <c r="M49" i="6" s="1"/>
  <c r="O39" i="6"/>
  <c r="O49" i="6" s="1"/>
  <c r="G46" i="6"/>
  <c r="K39" i="6"/>
  <c r="F39" i="6"/>
  <c r="F47" i="6" s="1"/>
  <c r="P39" i="6"/>
  <c r="P51" i="6" s="1"/>
  <c r="D39" i="6"/>
  <c r="D47" i="6" s="1"/>
  <c r="E39" i="6"/>
  <c r="E49" i="6" s="1"/>
  <c r="O39" i="4"/>
  <c r="O51" i="4" s="1"/>
  <c r="Q39" i="4"/>
  <c r="Q51" i="4" s="1"/>
  <c r="R39" i="4"/>
  <c r="R47" i="4" s="1"/>
  <c r="R39" i="5"/>
  <c r="R49" i="5" s="1"/>
  <c r="K39" i="5"/>
  <c r="K50" i="5" s="1"/>
  <c r="L39" i="5"/>
  <c r="L49" i="5" s="1"/>
  <c r="K48" i="5"/>
  <c r="R47" i="5"/>
  <c r="R50" i="5"/>
  <c r="R48" i="5"/>
  <c r="O39" i="5"/>
  <c r="O46" i="5" s="1"/>
  <c r="R51" i="5"/>
  <c r="R46" i="5"/>
  <c r="P39" i="4"/>
  <c r="P47" i="4" s="1"/>
  <c r="B11" i="5"/>
  <c r="E48" i="5"/>
  <c r="E47" i="5"/>
  <c r="E50" i="5"/>
  <c r="B9" i="5"/>
  <c r="K7" i="5"/>
  <c r="B7" i="5" s="1"/>
  <c r="G49" i="5"/>
  <c r="E51" i="5"/>
  <c r="G48" i="5"/>
  <c r="F47" i="5"/>
  <c r="F48" i="5"/>
  <c r="F50" i="5"/>
  <c r="H49" i="5"/>
  <c r="F51" i="5"/>
  <c r="G51" i="5"/>
  <c r="G46" i="5"/>
  <c r="G50" i="5"/>
  <c r="G47" i="5"/>
  <c r="H50" i="5"/>
  <c r="H51" i="5"/>
  <c r="H48" i="5"/>
  <c r="C50" i="5"/>
  <c r="H47" i="5"/>
  <c r="C46" i="5"/>
  <c r="D46" i="5"/>
  <c r="Q48" i="5"/>
  <c r="Q47" i="5"/>
  <c r="Q51" i="5"/>
  <c r="Q49" i="5"/>
  <c r="Q50" i="5"/>
  <c r="Q46" i="5"/>
  <c r="K47" i="5"/>
  <c r="E49" i="5"/>
  <c r="F49" i="5"/>
  <c r="C39" i="5"/>
  <c r="M39" i="5"/>
  <c r="I50" i="5"/>
  <c r="D39" i="5"/>
  <c r="D50" i="5" s="1"/>
  <c r="N39" i="5"/>
  <c r="H46" i="5"/>
  <c r="I51" i="5"/>
  <c r="P39" i="5"/>
  <c r="P51" i="5" s="1"/>
  <c r="J47" i="5"/>
  <c r="C7" i="4"/>
  <c r="K7" i="4"/>
  <c r="B9" i="4"/>
  <c r="B7" i="4"/>
  <c r="O50" i="4"/>
  <c r="O48" i="4"/>
  <c r="O49" i="4"/>
  <c r="B11" i="4"/>
  <c r="L46" i="4"/>
  <c r="K46" i="4"/>
  <c r="L49" i="4"/>
  <c r="L50" i="4"/>
  <c r="I46" i="4"/>
  <c r="F48" i="4"/>
  <c r="C46" i="4"/>
  <c r="G49" i="4"/>
  <c r="G51" i="4"/>
  <c r="C48" i="4"/>
  <c r="I49" i="4"/>
  <c r="I50" i="4"/>
  <c r="F46" i="4"/>
  <c r="H51" i="4"/>
  <c r="H49" i="4"/>
  <c r="D49" i="4"/>
  <c r="D47" i="4"/>
  <c r="J47" i="4"/>
  <c r="J51" i="4"/>
  <c r="G50" i="4"/>
  <c r="D51" i="4"/>
  <c r="I39" i="4"/>
  <c r="G46" i="4"/>
  <c r="L39" i="4"/>
  <c r="D48" i="4"/>
  <c r="C39" i="4"/>
  <c r="M39" i="4"/>
  <c r="M51" i="4" s="1"/>
  <c r="N39" i="4"/>
  <c r="N48" i="4" s="1"/>
  <c r="E39" i="4"/>
  <c r="O47" i="4"/>
  <c r="K39" i="4"/>
  <c r="J49" i="4"/>
  <c r="H46" i="4"/>
  <c r="F39" i="4"/>
  <c r="F51" i="4" s="1"/>
  <c r="O46" i="4"/>
  <c r="K49" i="9" l="1"/>
  <c r="K51" i="9"/>
  <c r="R50" i="9"/>
  <c r="R51" i="9"/>
  <c r="R49" i="9"/>
  <c r="R48" i="9"/>
  <c r="R46" i="9"/>
  <c r="Q50" i="9"/>
  <c r="Q46" i="9"/>
  <c r="K50" i="9"/>
  <c r="Q51" i="9"/>
  <c r="Q47" i="9"/>
  <c r="Q48" i="9"/>
  <c r="M50" i="9"/>
  <c r="O51" i="9"/>
  <c r="O47" i="9"/>
  <c r="O48" i="9"/>
  <c r="O50" i="9"/>
  <c r="O49" i="9"/>
  <c r="D47" i="9"/>
  <c r="D48" i="9"/>
  <c r="D50" i="9"/>
  <c r="N50" i="9"/>
  <c r="N51" i="9"/>
  <c r="N47" i="9"/>
  <c r="N49" i="9"/>
  <c r="N48" i="9"/>
  <c r="O46" i="9"/>
  <c r="C48" i="9"/>
  <c r="C47" i="9"/>
  <c r="J50" i="9"/>
  <c r="J51" i="9"/>
  <c r="J46" i="9"/>
  <c r="L49" i="9"/>
  <c r="C50" i="9"/>
  <c r="F51" i="9"/>
  <c r="D46" i="9"/>
  <c r="C46" i="9"/>
  <c r="C49" i="9"/>
  <c r="P51" i="9"/>
  <c r="P47" i="9"/>
  <c r="P50" i="9"/>
  <c r="P48" i="9"/>
  <c r="P49" i="9"/>
  <c r="J49" i="9"/>
  <c r="D51" i="9"/>
  <c r="F47" i="9"/>
  <c r="F48" i="9"/>
  <c r="F50" i="9"/>
  <c r="M51" i="9"/>
  <c r="M47" i="9"/>
  <c r="M48" i="9"/>
  <c r="L46" i="9"/>
  <c r="L47" i="9"/>
  <c r="M49" i="9"/>
  <c r="D49" i="9"/>
  <c r="I50" i="9"/>
  <c r="I51" i="9"/>
  <c r="I46" i="9"/>
  <c r="J47" i="9"/>
  <c r="L51" i="9"/>
  <c r="L50" i="9"/>
  <c r="Q49" i="8"/>
  <c r="Q46" i="8"/>
  <c r="Q47" i="8"/>
  <c r="B7" i="8"/>
  <c r="R46" i="8"/>
  <c r="R50" i="8"/>
  <c r="Q48" i="8"/>
  <c r="N50" i="8"/>
  <c r="L49" i="8"/>
  <c r="R51" i="8"/>
  <c r="R48" i="8"/>
  <c r="Q50" i="8"/>
  <c r="R47" i="8"/>
  <c r="O50" i="8"/>
  <c r="M50" i="8"/>
  <c r="M49" i="8"/>
  <c r="K47" i="8"/>
  <c r="P49" i="8"/>
  <c r="P50" i="8"/>
  <c r="E50" i="8"/>
  <c r="F50" i="8"/>
  <c r="F49" i="8"/>
  <c r="O47" i="8"/>
  <c r="P46" i="8"/>
  <c r="O51" i="8"/>
  <c r="N49" i="8"/>
  <c r="N51" i="8"/>
  <c r="N46" i="8"/>
  <c r="P47" i="8"/>
  <c r="O46" i="8"/>
  <c r="E47" i="8"/>
  <c r="F47" i="8"/>
  <c r="E48" i="8"/>
  <c r="E46" i="8"/>
  <c r="P48" i="8"/>
  <c r="K50" i="8"/>
  <c r="K46" i="8"/>
  <c r="K48" i="8"/>
  <c r="K51" i="8"/>
  <c r="F48" i="8"/>
  <c r="E51" i="8"/>
  <c r="M48" i="8"/>
  <c r="M46" i="8"/>
  <c r="M51" i="8"/>
  <c r="L48" i="8"/>
  <c r="L51" i="8"/>
  <c r="L46" i="8"/>
  <c r="N48" i="8"/>
  <c r="L47" i="8"/>
  <c r="O48" i="8"/>
  <c r="N46" i="6"/>
  <c r="N47" i="6"/>
  <c r="N49" i="6"/>
  <c r="B7" i="6"/>
  <c r="N50" i="6"/>
  <c r="Q49" i="6"/>
  <c r="Q50" i="6"/>
  <c r="N51" i="6"/>
  <c r="Q46" i="6"/>
  <c r="Q47" i="6"/>
  <c r="Q48" i="6"/>
  <c r="R49" i="6"/>
  <c r="R47" i="6"/>
  <c r="R48" i="6"/>
  <c r="R50" i="6"/>
  <c r="R46" i="6"/>
  <c r="L49" i="6"/>
  <c r="O47" i="6"/>
  <c r="O50" i="6"/>
  <c r="P47" i="6"/>
  <c r="P48" i="6"/>
  <c r="O48" i="6"/>
  <c r="O46" i="6"/>
  <c r="M47" i="6"/>
  <c r="M50" i="6"/>
  <c r="K50" i="6"/>
  <c r="K48" i="6"/>
  <c r="K51" i="6"/>
  <c r="K46" i="6"/>
  <c r="F49" i="6"/>
  <c r="F50" i="6"/>
  <c r="F51" i="6"/>
  <c r="C51" i="6"/>
  <c r="C46" i="6"/>
  <c r="C48" i="6"/>
  <c r="F46" i="6"/>
  <c r="K47" i="6"/>
  <c r="M46" i="6"/>
  <c r="M48" i="6"/>
  <c r="M51" i="6"/>
  <c r="D46" i="6"/>
  <c r="D49" i="6"/>
  <c r="D51" i="6"/>
  <c r="L51" i="6"/>
  <c r="L48" i="6"/>
  <c r="L46" i="6"/>
  <c r="D48" i="6"/>
  <c r="F48" i="6"/>
  <c r="P49" i="6"/>
  <c r="P50" i="6"/>
  <c r="J50" i="6"/>
  <c r="J51" i="6"/>
  <c r="J46" i="6"/>
  <c r="P46" i="6"/>
  <c r="K49" i="6"/>
  <c r="L47" i="6"/>
  <c r="E51" i="6"/>
  <c r="O51" i="6"/>
  <c r="R49" i="4"/>
  <c r="Q48" i="4"/>
  <c r="Q50" i="4"/>
  <c r="Q47" i="4"/>
  <c r="Q49" i="4"/>
  <c r="R50" i="4"/>
  <c r="P49" i="4"/>
  <c r="P50" i="4"/>
  <c r="P46" i="4"/>
  <c r="R48" i="4"/>
  <c r="P48" i="4"/>
  <c r="R46" i="4"/>
  <c r="P51" i="4"/>
  <c r="Q46" i="4"/>
  <c r="R51" i="4"/>
  <c r="K51" i="5"/>
  <c r="L51" i="5"/>
  <c r="O50" i="5"/>
  <c r="O48" i="5"/>
  <c r="O49" i="5"/>
  <c r="L47" i="5"/>
  <c r="K49" i="5"/>
  <c r="K46" i="5"/>
  <c r="L50" i="5"/>
  <c r="L48" i="5"/>
  <c r="L46" i="5"/>
  <c r="O47" i="5"/>
  <c r="O51" i="5"/>
  <c r="D51" i="5"/>
  <c r="N50" i="5"/>
  <c r="N48" i="5"/>
  <c r="N46" i="5"/>
  <c r="N49" i="5"/>
  <c r="N47" i="5"/>
  <c r="N51" i="5"/>
  <c r="M46" i="5"/>
  <c r="M50" i="5"/>
  <c r="M47" i="5"/>
  <c r="M48" i="5"/>
  <c r="M49" i="5"/>
  <c r="C48" i="5"/>
  <c r="C49" i="5"/>
  <c r="C47" i="5"/>
  <c r="D49" i="5"/>
  <c r="D48" i="5"/>
  <c r="P46" i="5"/>
  <c r="P47" i="5"/>
  <c r="P50" i="5"/>
  <c r="P49" i="5"/>
  <c r="P48" i="5"/>
  <c r="D47" i="5"/>
  <c r="C51" i="5"/>
  <c r="M51" i="5"/>
  <c r="N51" i="4"/>
  <c r="N50" i="4"/>
  <c r="M50" i="4"/>
  <c r="M48" i="4"/>
  <c r="E49" i="4"/>
  <c r="E50" i="4"/>
  <c r="C47" i="4"/>
  <c r="C49" i="4"/>
  <c r="N47" i="4"/>
  <c r="N49" i="4"/>
  <c r="E51" i="4"/>
  <c r="E46" i="4"/>
  <c r="E47" i="4"/>
  <c r="M46" i="4"/>
  <c r="L48" i="4"/>
  <c r="L47" i="4"/>
  <c r="L51" i="4"/>
  <c r="E48" i="4"/>
  <c r="C50" i="4"/>
  <c r="K51" i="4"/>
  <c r="K47" i="4"/>
  <c r="K48" i="4"/>
  <c r="F47" i="4"/>
  <c r="N46" i="4"/>
  <c r="M47" i="4"/>
  <c r="M49" i="4"/>
  <c r="F49" i="4"/>
  <c r="F50" i="4"/>
  <c r="I51" i="4"/>
  <c r="I47" i="4"/>
  <c r="C51" i="4"/>
  <c r="I48" i="4"/>
  <c r="K50" i="4"/>
  <c r="K49" i="4"/>
  <c r="S49" i="9" l="1"/>
  <c r="S51" i="9"/>
  <c r="S47" i="9"/>
  <c r="S48" i="9"/>
  <c r="S46" i="9"/>
  <c r="S50" i="9"/>
  <c r="S51" i="8"/>
  <c r="S50" i="8"/>
  <c r="S49" i="8"/>
  <c r="S46" i="8"/>
  <c r="S47" i="8"/>
  <c r="S48" i="8"/>
  <c r="S47" i="6"/>
  <c r="S50" i="6"/>
  <c r="S49" i="6"/>
  <c r="S48" i="6"/>
  <c r="S46" i="6"/>
  <c r="S51" i="6"/>
  <c r="S51" i="4"/>
  <c r="S50" i="5"/>
  <c r="S48" i="4"/>
  <c r="S46" i="5"/>
  <c r="S51" i="5"/>
  <c r="S49" i="5"/>
  <c r="S48" i="5"/>
  <c r="S47" i="5"/>
  <c r="S46" i="4"/>
  <c r="S50" i="4"/>
  <c r="S49" i="4"/>
  <c r="S47" i="4"/>
  <c r="T50" i="9" l="1"/>
  <c r="T46" i="9"/>
  <c r="T48" i="9"/>
  <c r="T49" i="9"/>
  <c r="T47" i="9"/>
  <c r="T51" i="9"/>
  <c r="T46" i="8"/>
  <c r="T50" i="8"/>
  <c r="T51" i="8"/>
  <c r="T48" i="8"/>
  <c r="T47" i="8"/>
  <c r="T49" i="8"/>
  <c r="T46" i="6"/>
  <c r="T48" i="6"/>
  <c r="T50" i="6"/>
  <c r="T51" i="6"/>
  <c r="T49" i="6"/>
  <c r="T47" i="6"/>
  <c r="T47" i="5"/>
  <c r="T47" i="4"/>
  <c r="T48" i="5"/>
  <c r="T49" i="5"/>
  <c r="T51" i="5"/>
  <c r="T46" i="5"/>
  <c r="T50" i="5"/>
  <c r="T51" i="4"/>
  <c r="T49" i="4"/>
  <c r="T50" i="4"/>
  <c r="T46" i="4"/>
  <c r="T48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2D1DB234-2CF6-2443-B887-E2FB02BD5519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67C07C8B-E637-F241-A7AE-628103B03451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E19" authorId="0" shapeId="0" xr:uid="{4490BA62-76F4-5F4B-B67E-36BADEDB1108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Median</t>
        </r>
      </text>
    </comment>
    <comment ref="F19" authorId="0" shapeId="0" xr:uid="{D0494541-6D9E-B94F-8F45-6038ED14F9A4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G19" authorId="0" shapeId="0" xr:uid="{299ACEA6-D04E-1946-86FE-07ED63BC440E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FEA26E9C-9E44-474F-A68E-F27A2BD29164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I19" authorId="0" shapeId="0" xr:uid="{0F1162D8-5788-0A46-BA3F-2F4F2C6B57BD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J19" authorId="0" shapeId="0" xr:uid="{8FFC2EEA-440A-9742-8111-4FF56D49EAE1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444F56B1-26F4-2341-89D4-20A26E267372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FFAACF30-09F3-234D-862A-EAC3D730B962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E19" authorId="0" shapeId="0" xr:uid="{C194B7AF-36E4-5A47-8431-1BA26A24AF06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Median</t>
        </r>
      </text>
    </comment>
    <comment ref="F19" authorId="0" shapeId="0" xr:uid="{B34B4EA6-1589-6549-92B9-AC7B60E44D3E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G19" authorId="0" shapeId="0" xr:uid="{0852015D-8055-B243-8292-4F42EFAA15F5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AF390F2F-EC6C-5A49-9713-77735FFCE54B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I19" authorId="0" shapeId="0" xr:uid="{F83B3731-6CC0-DB44-A3AE-54B074160A2F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J19" authorId="0" shapeId="0" xr:uid="{961CDCBE-A8B2-124F-9BB1-C0491B5826B8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D41FC4CC-4552-E840-BF93-2224DAA058D1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DD7C2773-F251-B743-B777-2A46E872189C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E19" authorId="0" shapeId="0" xr:uid="{1FFE43D3-F77E-F24B-9796-D52CDDD6B322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Median</t>
        </r>
      </text>
    </comment>
    <comment ref="F19" authorId="0" shapeId="0" xr:uid="{7F4E18F6-007B-5241-9483-15CC20C8B3D8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G19" authorId="0" shapeId="0" xr:uid="{04072BD2-BE40-5347-9062-D7B1C533A4E3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3EC4889A-2F18-CB4E-BED0-17F175EAFB74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I19" authorId="0" shapeId="0" xr:uid="{43200B1C-A132-1142-AE4E-77F57E6BE166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J19" authorId="0" shapeId="0" xr:uid="{E0DC4B37-CFED-524F-95F8-FB408A18A8DD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1CED48C-1417-6C42-89D2-2BB502508535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2777158-5C69-4247-BD20-2EB1073D87CA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E19" authorId="0" shapeId="0" xr:uid="{8E2FBB55-596C-A345-8597-1951E0DCAA79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Median</t>
        </r>
      </text>
    </comment>
    <comment ref="F19" authorId="0" shapeId="0" xr:uid="{331ABDB6-5191-9F41-90B4-422D6F5CEFEF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G19" authorId="0" shapeId="0" xr:uid="{9D70DFBF-3889-1F42-B4BF-6C33C878B456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H19" authorId="0" shapeId="0" xr:uid="{2B4AD30E-85FF-FD47-A6A7-063B04C59B3F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I19" authorId="0" shapeId="0" xr:uid="{63494D2B-7BD6-9147-86BF-854C5555761A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J19" authorId="0" shapeId="0" xr:uid="{9626E036-4D29-454B-A123-2359B4E84E3A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E70127B1-6958-0344-B9AB-D8086FF840E2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555ADA49-684D-274C-81D8-9108B856B476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E19" authorId="0" shapeId="0" xr:uid="{BB19FB6F-F09C-B44B-9C8C-549F005E4FC1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Median</t>
        </r>
      </text>
    </comment>
    <comment ref="F19" authorId="0" shapeId="0" xr:uid="{9C0DAB9B-0893-944A-A33E-DBBAB19B1E70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Mean of the medians of the six subgroups</t>
        </r>
      </text>
    </comment>
    <comment ref="G19" authorId="0" shapeId="0" xr:uid="{5F9369AD-BFDB-4046-B73B-73343C1900B1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42073F36-CA1E-5445-9818-D9EEA3334191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I19" authorId="0" shapeId="0" xr:uid="{60F9CFFC-8164-7744-9703-6CC74C837800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  <comment ref="J19" authorId="0" shapeId="0" xr:uid="{86B0BF2E-A42F-9C41-AC64-FB64D4B08C35}">
      <text>
        <r>
          <rPr>
            <b/>
            <sz val="9"/>
            <color rgb="FF000000"/>
            <rFont val="Tahoma"/>
            <family val="2"/>
          </rPr>
          <t>ADianin: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CSTA value (broken down in space and time)</t>
        </r>
      </text>
    </comment>
  </commentList>
</comments>
</file>

<file path=xl/sharedStrings.xml><?xml version="1.0" encoding="utf-8"?>
<sst xmlns="http://schemas.openxmlformats.org/spreadsheetml/2006/main" count="696" uniqueCount="70">
  <si>
    <t>Study area:</t>
  </si>
  <si>
    <t>1. Weighting of criteria</t>
  </si>
  <si>
    <t>STEP 1</t>
  </si>
  <si>
    <t>Manifest critieria (space-time accessibility)</t>
  </si>
  <si>
    <t>Latent criteria (other accessibility components)</t>
  </si>
  <si>
    <t>STEP 2</t>
  </si>
  <si>
    <t>Individual (person-based) accessibility</t>
  </si>
  <si>
    <t>Collective (place-based) accessibility</t>
  </si>
  <si>
    <t>STEP 3</t>
  </si>
  <si>
    <t>To fixed activ.</t>
  </si>
  <si>
    <t>To disc. opport.</t>
  </si>
  <si>
    <t>Inside study area</t>
  </si>
  <si>
    <t>Outside study area</t>
  </si>
  <si>
    <t>STEP 4</t>
  </si>
  <si>
    <t>For whole sample</t>
  </si>
  <si>
    <t>For sensitive subgroups</t>
  </si>
  <si>
    <t>In peak hours</t>
  </si>
  <si>
    <t>In off-peak hours</t>
  </si>
  <si>
    <t>Monetary cost of travel</t>
  </si>
  <si>
    <t>Risk unpunct./disservice</t>
  </si>
  <si>
    <t>Understandability for users</t>
  </si>
  <si>
    <t>Availability of infrastructural resources (e.g., parking lots, charging station, vehicle repair spots)</t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</si>
  <si>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1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</si>
  <si>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2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</si>
  <si>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3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</si>
  <si>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4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</si>
  <si>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5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</si>
  <si>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6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</si>
  <si>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7</t>
    </r>
  </si>
  <si>
    <r>
      <t>MC</t>
    </r>
    <r>
      <rPr>
        <b/>
        <i/>
        <vertAlign val="subscript"/>
        <sz val="9"/>
        <color theme="1"/>
        <rFont val="Aptos Narrow"/>
        <family val="2"/>
        <scheme val="minor"/>
      </rPr>
      <t>8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</si>
  <si>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1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</si>
  <si>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2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</si>
  <si>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3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</si>
  <si>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4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</si>
  <si>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5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</si>
  <si>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6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</si>
  <si>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7</t>
    </r>
  </si>
  <si>
    <r>
      <t>LC</t>
    </r>
    <r>
      <rPr>
        <b/>
        <i/>
        <vertAlign val="subscript"/>
        <sz val="9"/>
        <color theme="1"/>
        <rFont val="Aptos Narrow"/>
        <family val="2"/>
        <scheme val="minor"/>
      </rPr>
      <t>8</t>
    </r>
  </si>
  <si>
    <r>
      <t xml:space="preserve">Notes: </t>
    </r>
    <r>
      <rPr>
        <b/>
        <sz val="9"/>
        <color theme="4"/>
        <rFont val="Aptos Narrow"/>
        <family val="2"/>
        <scheme val="minor"/>
      </rPr>
      <t>Beneficial criteria</t>
    </r>
    <r>
      <rPr>
        <sz val="9"/>
        <color theme="4"/>
        <rFont val="Aptos Narrow"/>
        <family val="2"/>
        <scheme val="minor"/>
      </rPr>
      <t xml:space="preserve"> (high values are desirable)</t>
    </r>
    <r>
      <rPr>
        <b/>
        <sz val="9"/>
        <color theme="1"/>
        <rFont val="Aptos Narrow"/>
        <family val="2"/>
        <scheme val="minor"/>
      </rPr>
      <t xml:space="preserve"> / </t>
    </r>
    <r>
      <rPr>
        <b/>
        <sz val="9"/>
        <color theme="5"/>
        <rFont val="Aptos Narrow"/>
        <family val="2"/>
        <scheme val="minor"/>
      </rPr>
      <t xml:space="preserve">Non-beneficial criteria </t>
    </r>
    <r>
      <rPr>
        <sz val="9"/>
        <color theme="5"/>
        <rFont val="Aptos Narrow"/>
        <family val="2"/>
        <scheme val="minor"/>
      </rPr>
      <t>(low values are desirable)</t>
    </r>
  </si>
  <si>
    <t>2. Scoring of alternatives</t>
  </si>
  <si>
    <t>DECISION MATRIX</t>
  </si>
  <si>
    <t>Manifest critieria (own units of measures)</t>
  </si>
  <si>
    <t>Latent criteria (1-5 ordinal scale from low to high)</t>
  </si>
  <si>
    <r>
      <t>A</t>
    </r>
    <r>
      <rPr>
        <b/>
        <i/>
        <vertAlign val="subscript"/>
        <sz val="9"/>
        <color theme="1"/>
        <rFont val="Aptos Narrow"/>
        <family val="2"/>
        <scheme val="minor"/>
      </rPr>
      <t>0</t>
    </r>
    <r>
      <rPr>
        <b/>
        <i/>
        <sz val="9"/>
        <color theme="1"/>
        <rFont val="Aptos Narrow"/>
        <family val="2"/>
        <scheme val="minor"/>
      </rPr>
      <t xml:space="preserve"> </t>
    </r>
    <r>
      <rPr>
        <b/>
        <sz val="9"/>
        <color theme="1"/>
        <rFont val="Aptos Narrow"/>
        <family val="2"/>
        <scheme val="minor"/>
      </rPr>
      <t>(Business as usual)</t>
    </r>
  </si>
  <si>
    <r>
      <t>A</t>
    </r>
    <r>
      <rPr>
        <b/>
        <i/>
        <vertAlign val="subscript"/>
        <sz val="9"/>
        <color theme="1"/>
        <rFont val="Aptos Narrow"/>
        <family val="2"/>
        <scheme val="minor"/>
      </rPr>
      <t>1</t>
    </r>
    <r>
      <rPr>
        <b/>
        <i/>
        <sz val="9"/>
        <color theme="1"/>
        <rFont val="Aptos Narrow"/>
        <family val="2"/>
        <scheme val="minor"/>
      </rPr>
      <t xml:space="preserve"> </t>
    </r>
    <r>
      <rPr>
        <b/>
        <sz val="9"/>
        <color theme="1"/>
        <rFont val="Aptos Narrow"/>
        <family val="2"/>
        <scheme val="minor"/>
      </rPr>
      <t>(Fixe-based)</t>
    </r>
  </si>
  <si>
    <r>
      <t>A</t>
    </r>
    <r>
      <rPr>
        <b/>
        <i/>
        <vertAlign val="subscript"/>
        <sz val="9"/>
        <color theme="1"/>
        <rFont val="Aptos Narrow"/>
        <family val="2"/>
        <scheme val="minor"/>
      </rPr>
      <t>2</t>
    </r>
    <r>
      <rPr>
        <b/>
        <i/>
        <sz val="9"/>
        <color theme="1"/>
        <rFont val="Aptos Narrow"/>
        <family val="2"/>
        <scheme val="minor"/>
      </rPr>
      <t xml:space="preserve"> </t>
    </r>
    <r>
      <rPr>
        <b/>
        <sz val="9"/>
        <color theme="1"/>
        <rFont val="Aptos Narrow"/>
        <family val="2"/>
        <scheme val="minor"/>
      </rPr>
      <t>(Demand-based)</t>
    </r>
  </si>
  <si>
    <r>
      <t>A</t>
    </r>
    <r>
      <rPr>
        <b/>
        <i/>
        <vertAlign val="subscript"/>
        <sz val="9"/>
        <color theme="1"/>
        <rFont val="Aptos Narrow"/>
        <family val="2"/>
        <scheme val="minor"/>
      </rPr>
      <t>3</t>
    </r>
    <r>
      <rPr>
        <b/>
        <i/>
        <sz val="9"/>
        <color theme="1"/>
        <rFont val="Aptos Narrow"/>
        <family val="2"/>
        <scheme val="minor"/>
      </rPr>
      <t xml:space="preserve"> </t>
    </r>
    <r>
      <rPr>
        <b/>
        <sz val="9"/>
        <color theme="1"/>
        <rFont val="Aptos Narrow"/>
        <family val="2"/>
        <scheme val="minor"/>
      </rPr>
      <t>(Mixed in time)</t>
    </r>
  </si>
  <si>
    <r>
      <t>A</t>
    </r>
    <r>
      <rPr>
        <b/>
        <i/>
        <vertAlign val="subscript"/>
        <sz val="9"/>
        <color theme="1"/>
        <rFont val="Aptos Narrow"/>
        <family val="2"/>
        <scheme val="minor"/>
      </rPr>
      <t>4</t>
    </r>
    <r>
      <rPr>
        <b/>
        <i/>
        <sz val="9"/>
        <color theme="1"/>
        <rFont val="Aptos Narrow"/>
        <family val="2"/>
        <scheme val="minor"/>
      </rPr>
      <t xml:space="preserve"> </t>
    </r>
    <r>
      <rPr>
        <b/>
        <sz val="9"/>
        <color theme="1"/>
        <rFont val="Aptos Narrow"/>
        <family val="2"/>
        <scheme val="minor"/>
      </rPr>
      <t>(Mixed in space)</t>
    </r>
  </si>
  <si>
    <r>
      <t>A</t>
    </r>
    <r>
      <rPr>
        <b/>
        <i/>
        <vertAlign val="subscript"/>
        <sz val="9"/>
        <color theme="1"/>
        <rFont val="Aptos Narrow"/>
        <family val="2"/>
        <scheme val="minor"/>
      </rPr>
      <t>5</t>
    </r>
    <r>
      <rPr>
        <b/>
        <i/>
        <sz val="9"/>
        <color theme="1"/>
        <rFont val="Aptos Narrow"/>
        <family val="2"/>
        <scheme val="minor"/>
      </rPr>
      <t xml:space="preserve"> </t>
    </r>
    <r>
      <rPr>
        <b/>
        <sz val="9"/>
        <color theme="1"/>
        <rFont val="Aptos Narrow"/>
        <family val="2"/>
        <scheme val="minor"/>
      </rPr>
      <t>(Mixed in space &amp; time)</t>
    </r>
  </si>
  <si>
    <t>3. Normalisation of scoring</t>
  </si>
  <si>
    <t>Normalisation factors:</t>
  </si>
  <si>
    <t>4. Ranking of alternatives</t>
  </si>
  <si>
    <t>NORMALISED 
DECISION MATRIX</t>
  </si>
  <si>
    <t>Final performance values</t>
  </si>
  <si>
    <t>Final 
ranking</t>
  </si>
  <si>
    <t>Weighting factors:</t>
  </si>
  <si>
    <t>Perception of on-board safety</t>
  </si>
  <si>
    <t>Inclusive design of vehicles and technology</t>
  </si>
  <si>
    <t>Real-time passenger information (e.g., localisability on map (like UBER), estimated arrival time etc.)</t>
  </si>
  <si>
    <t>Service quality (e.g., adjustment of vehicle size to traffic demand)</t>
  </si>
  <si>
    <t>Sooß Result Overall</t>
  </si>
  <si>
    <t>Sooß</t>
  </si>
  <si>
    <t>Stakeholder:</t>
  </si>
  <si>
    <t>Stakeholder 1 (Stk1)</t>
  </si>
  <si>
    <t>Stakeholder 2 (Stk2)</t>
  </si>
  <si>
    <t>Stakeholder 3 (Stk3)</t>
  </si>
  <si>
    <t>Stakeholder 4 (Stk4)</t>
  </si>
  <si>
    <t>Stakeholder 5 (Stk5)</t>
  </si>
  <si>
    <t>Stakeholder</t>
  </si>
  <si>
    <t>Ranking of alternatives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</si>
</sst>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5"/>
      <color theme="1"/>
      <name val="Aptos Narrow"/>
      <family val="2"/>
      <scheme val="minor"/>
    </font>
    <font>
      <b/>
      <sz val="13"/>
      <color theme="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8.5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9"/>
      <color theme="1"/>
      <name val="Aptos Narrow"/>
      <family val="2"/>
      <scheme val="minor"/>
    </font>
    <font>
      <b/>
      <i/>
      <vertAlign val="subscript"/>
      <sz val="9"/>
      <color theme="1"/>
      <name val="Aptos Narrow"/>
      <family val="2"/>
      <scheme val="minor"/>
    </font>
    <font>
      <sz val="9"/>
      <name val="Aptos Narrow"/>
      <family val="2"/>
      <scheme val="minor"/>
    </font>
    <font>
      <b/>
      <sz val="9"/>
      <color theme="4"/>
      <name val="Aptos Narrow"/>
      <family val="2"/>
      <scheme val="minor"/>
    </font>
    <font>
      <sz val="9"/>
      <color theme="4"/>
      <name val="Aptos Narrow"/>
      <family val="2"/>
      <scheme val="minor"/>
    </font>
    <font>
      <b/>
      <sz val="9"/>
      <color theme="5"/>
      <name val="Aptos Narrow"/>
      <family val="2"/>
      <scheme val="minor"/>
    </font>
    <font>
      <sz val="9"/>
      <color theme="5"/>
      <name val="Aptos Narrow"/>
      <family val="2"/>
      <scheme val="minor"/>
    </font>
    <font>
      <sz val="9"/>
      <color rgb="FFFF00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gradientFill>
        <stop position="0">
          <color theme="5" tint="0.40000610370189521"/>
        </stop>
        <stop position="1">
          <color theme="4" tint="0.40000610370189521"/>
        </stop>
      </gradient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0" xfId="0" applyFont="1"/>
    <xf numFmtId="0" fontId="0" fillId="2" borderId="0" xfId="0" applyFill="1"/>
    <xf numFmtId="0" fontId="0" fillId="0" borderId="0" xfId="0" applyAlignment="1">
      <alignment horizontal="left" vertical="center"/>
    </xf>
    <xf numFmtId="0" fontId="5" fillId="4" borderId="5" xfId="0" applyFont="1" applyFill="1" applyBorder="1" applyAlignment="1">
      <alignment horizontal="left" vertical="center" wrapText="1"/>
    </xf>
    <xf numFmtId="9" fontId="6" fillId="4" borderId="10" xfId="1" applyFont="1" applyFill="1" applyBorder="1" applyAlignment="1">
      <alignment horizontal="right" vertical="center" wrapText="1"/>
    </xf>
    <xf numFmtId="0" fontId="5" fillId="4" borderId="5" xfId="0" applyFont="1" applyFill="1" applyBorder="1" applyAlignment="1">
      <alignment vertical="top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8" borderId="22" xfId="0" applyFont="1" applyFill="1" applyBorder="1" applyAlignment="1">
      <alignment horizontal="center" vertical="center" wrapText="1"/>
    </xf>
    <xf numFmtId="9" fontId="6" fillId="7" borderId="23" xfId="1" applyFont="1" applyFill="1" applyBorder="1" applyAlignment="1">
      <alignment horizontal="center" vertical="center" wrapText="1"/>
    </xf>
    <xf numFmtId="9" fontId="11" fillId="7" borderId="13" xfId="1" applyFont="1" applyFill="1" applyBorder="1" applyAlignment="1">
      <alignment horizontal="center" vertical="center" wrapText="1"/>
    </xf>
    <xf numFmtId="9" fontId="11" fillId="7" borderId="24" xfId="1" applyFont="1" applyFill="1" applyBorder="1" applyAlignment="1">
      <alignment horizontal="center" vertical="center" wrapText="1"/>
    </xf>
    <xf numFmtId="9" fontId="6" fillId="7" borderId="24" xfId="0" applyNumberFormat="1" applyFont="1" applyFill="1" applyBorder="1" applyAlignment="1">
      <alignment horizontal="center" vertical="center" wrapText="1"/>
    </xf>
    <xf numFmtId="9" fontId="6" fillId="7" borderId="13" xfId="0" applyNumberFormat="1" applyFont="1" applyFill="1" applyBorder="1" applyAlignment="1">
      <alignment horizontal="center" vertical="center" wrapText="1"/>
    </xf>
    <xf numFmtId="9" fontId="6" fillId="7" borderId="24" xfId="0" applyNumberFormat="1" applyFont="1" applyFill="1" applyBorder="1" applyAlignment="1">
      <alignment horizontal="center" vertical="center"/>
    </xf>
    <xf numFmtId="9" fontId="6" fillId="7" borderId="14" xfId="0" applyNumberFormat="1" applyFont="1" applyFill="1" applyBorder="1" applyAlignment="1">
      <alignment horizontal="center" vertical="center"/>
    </xf>
    <xf numFmtId="164" fontId="16" fillId="2" borderId="0" xfId="0" applyNumberFormat="1" applyFont="1" applyFill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7" fillId="5" borderId="30" xfId="0" applyFont="1" applyFill="1" applyBorder="1" applyAlignment="1">
      <alignment horizontal="center" vertical="center" wrapText="1"/>
    </xf>
    <xf numFmtId="0" fontId="7" fillId="8" borderId="30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left" vertical="center" wrapText="1"/>
    </xf>
    <xf numFmtId="2" fontId="6" fillId="2" borderId="31" xfId="0" applyNumberFormat="1" applyFont="1" applyFill="1" applyBorder="1" applyAlignment="1">
      <alignment horizontal="center" vertical="center" wrapText="1"/>
    </xf>
    <xf numFmtId="2" fontId="6" fillId="2" borderId="32" xfId="0" applyNumberFormat="1" applyFont="1" applyFill="1" applyBorder="1" applyAlignment="1">
      <alignment horizontal="center" vertical="center" wrapText="1"/>
    </xf>
    <xf numFmtId="2" fontId="6" fillId="2" borderId="32" xfId="0" applyNumberFormat="1" applyFont="1" applyFill="1" applyBorder="1" applyAlignment="1">
      <alignment horizontal="center" vertical="center"/>
    </xf>
    <xf numFmtId="1" fontId="6" fillId="2" borderId="32" xfId="0" applyNumberFormat="1" applyFont="1" applyFill="1" applyBorder="1" applyAlignment="1">
      <alignment horizontal="center" vertical="center"/>
    </xf>
    <xf numFmtId="1" fontId="6" fillId="2" borderId="33" xfId="0" applyNumberFormat="1" applyFont="1" applyFill="1" applyBorder="1" applyAlignment="1">
      <alignment horizontal="center" vertical="center"/>
    </xf>
    <xf numFmtId="0" fontId="9" fillId="4" borderId="34" xfId="0" applyFont="1" applyFill="1" applyBorder="1" applyAlignment="1">
      <alignment horizontal="left" vertical="center" wrapText="1"/>
    </xf>
    <xf numFmtId="2" fontId="6" fillId="2" borderId="35" xfId="0" applyNumberFormat="1" applyFont="1" applyFill="1" applyBorder="1" applyAlignment="1">
      <alignment horizontal="center" vertical="center" wrapText="1"/>
    </xf>
    <xf numFmtId="2" fontId="6" fillId="2" borderId="36" xfId="0" applyNumberFormat="1" applyFont="1" applyFill="1" applyBorder="1" applyAlignment="1">
      <alignment horizontal="center" vertical="center" wrapText="1"/>
    </xf>
    <xf numFmtId="2" fontId="6" fillId="2" borderId="36" xfId="0" applyNumberFormat="1" applyFont="1" applyFill="1" applyBorder="1" applyAlignment="1">
      <alignment horizontal="center" vertical="center"/>
    </xf>
    <xf numFmtId="1" fontId="6" fillId="2" borderId="36" xfId="0" applyNumberFormat="1" applyFont="1" applyFill="1" applyBorder="1" applyAlignment="1">
      <alignment horizontal="center" vertical="center"/>
    </xf>
    <xf numFmtId="1" fontId="6" fillId="2" borderId="37" xfId="0" applyNumberFormat="1" applyFont="1" applyFill="1" applyBorder="1" applyAlignment="1">
      <alignment horizontal="center" vertical="center"/>
    </xf>
    <xf numFmtId="2" fontId="6" fillId="0" borderId="36" xfId="0" applyNumberFormat="1" applyFont="1" applyBorder="1" applyAlignment="1">
      <alignment horizontal="center" vertical="center"/>
    </xf>
    <xf numFmtId="2" fontId="6" fillId="2" borderId="38" xfId="0" applyNumberFormat="1" applyFont="1" applyFill="1" applyBorder="1" applyAlignment="1">
      <alignment horizontal="center" vertical="center" wrapText="1"/>
    </xf>
    <xf numFmtId="2" fontId="6" fillId="2" borderId="39" xfId="0" applyNumberFormat="1" applyFont="1" applyFill="1" applyBorder="1" applyAlignment="1">
      <alignment horizontal="center" vertical="center" wrapText="1"/>
    </xf>
    <xf numFmtId="2" fontId="6" fillId="2" borderId="39" xfId="0" applyNumberFormat="1" applyFont="1" applyFill="1" applyBorder="1" applyAlignment="1">
      <alignment horizontal="center" vertical="center"/>
    </xf>
    <xf numFmtId="1" fontId="6" fillId="2" borderId="39" xfId="0" applyNumberFormat="1" applyFont="1" applyFill="1" applyBorder="1" applyAlignment="1">
      <alignment horizontal="center" vertical="center"/>
    </xf>
    <xf numFmtId="1" fontId="6" fillId="2" borderId="40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2" fontId="6" fillId="2" borderId="17" xfId="0" applyNumberFormat="1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2" fontId="6" fillId="2" borderId="35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right" vertical="center" wrapText="1"/>
    </xf>
    <xf numFmtId="2" fontId="5" fillId="5" borderId="2" xfId="0" applyNumberFormat="1" applyFont="1" applyFill="1" applyBorder="1" applyAlignment="1">
      <alignment horizontal="center" vertical="center" wrapText="1"/>
    </xf>
    <xf numFmtId="2" fontId="5" fillId="5" borderId="3" xfId="0" applyNumberFormat="1" applyFont="1" applyFill="1" applyBorder="1" applyAlignment="1">
      <alignment horizontal="center" vertical="center" wrapText="1"/>
    </xf>
    <xf numFmtId="2" fontId="5" fillId="8" borderId="3" xfId="0" applyNumberFormat="1" applyFont="1" applyFill="1" applyBorder="1" applyAlignment="1">
      <alignment horizontal="center" vertical="center" wrapText="1"/>
    </xf>
    <xf numFmtId="2" fontId="5" fillId="5" borderId="4" xfId="0" applyNumberFormat="1" applyFont="1" applyFill="1" applyBorder="1" applyAlignment="1">
      <alignment horizontal="center" vertical="center" wrapText="1"/>
    </xf>
    <xf numFmtId="0" fontId="7" fillId="5" borderId="47" xfId="0" applyFont="1" applyFill="1" applyBorder="1" applyAlignment="1">
      <alignment horizontal="center" vertical="center" wrapText="1"/>
    </xf>
    <xf numFmtId="0" fontId="9" fillId="5" borderId="42" xfId="0" applyFont="1" applyFill="1" applyBorder="1" applyAlignment="1">
      <alignment horizontal="center" vertical="center" wrapText="1"/>
    </xf>
    <xf numFmtId="2" fontId="6" fillId="2" borderId="31" xfId="0" applyNumberFormat="1" applyFont="1" applyFill="1" applyBorder="1" applyAlignment="1">
      <alignment horizontal="center" vertical="center"/>
    </xf>
    <xf numFmtId="2" fontId="6" fillId="2" borderId="33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2" fontId="6" fillId="2" borderId="37" xfId="0" applyNumberFormat="1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" fontId="6" fillId="2" borderId="38" xfId="0" applyNumberFormat="1" applyFont="1" applyFill="1" applyBorder="1" applyAlignment="1">
      <alignment horizontal="center" vertical="center"/>
    </xf>
    <xf numFmtId="2" fontId="6" fillId="2" borderId="40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right" vertical="center" wrapText="1"/>
    </xf>
    <xf numFmtId="9" fontId="5" fillId="5" borderId="6" xfId="1" applyFont="1" applyFill="1" applyBorder="1" applyAlignment="1">
      <alignment horizontal="center" vertical="center" wrapText="1"/>
    </xf>
    <xf numFmtId="9" fontId="5" fillId="5" borderId="7" xfId="1" applyFont="1" applyFill="1" applyBorder="1" applyAlignment="1">
      <alignment horizontal="center" vertical="center" wrapText="1"/>
    </xf>
    <xf numFmtId="9" fontId="5" fillId="8" borderId="7" xfId="1" applyFont="1" applyFill="1" applyBorder="1" applyAlignment="1">
      <alignment horizontal="center" vertical="center" wrapText="1"/>
    </xf>
    <xf numFmtId="9" fontId="5" fillId="5" borderId="9" xfId="1" applyFont="1" applyFill="1" applyBorder="1" applyAlignment="1">
      <alignment horizontal="center" vertical="center" wrapText="1"/>
    </xf>
    <xf numFmtId="0" fontId="0" fillId="2" borderId="5" xfId="0" applyFill="1" applyBorder="1"/>
    <xf numFmtId="0" fontId="0" fillId="0" borderId="1" xfId="0" applyBorder="1"/>
    <xf numFmtId="164" fontId="0" fillId="0" borderId="0" xfId="0" applyNumberFormat="1"/>
    <xf numFmtId="0" fontId="7" fillId="5" borderId="41" xfId="0" applyFont="1" applyFill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0" fillId="0" borderId="34" xfId="0" applyBorder="1"/>
    <xf numFmtId="0" fontId="7" fillId="5" borderId="48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2" fontId="5" fillId="2" borderId="10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top" wrapText="1"/>
    </xf>
    <xf numFmtId="0" fontId="5" fillId="4" borderId="19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left" vertical="top" wrapText="1"/>
    </xf>
    <xf numFmtId="0" fontId="5" fillId="5" borderId="25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27" xfId="0" applyFont="1" applyFill="1" applyBorder="1" applyAlignment="1">
      <alignment horizontal="center" vertical="center" wrapText="1"/>
    </xf>
    <xf numFmtId="0" fontId="5" fillId="6" borderId="26" xfId="0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5" fillId="5" borderId="44" xfId="0" applyFont="1" applyFill="1" applyBorder="1" applyAlignment="1">
      <alignment horizontal="center" vertical="center" wrapText="1"/>
    </xf>
    <xf numFmtId="0" fontId="5" fillId="5" borderId="45" xfId="0" applyFont="1" applyFill="1" applyBorder="1" applyAlignment="1">
      <alignment horizontal="center" vertical="center" wrapText="1"/>
    </xf>
    <xf numFmtId="0" fontId="5" fillId="6" borderId="44" xfId="0" applyFont="1" applyFill="1" applyBorder="1" applyAlignment="1">
      <alignment horizontal="center" vertical="center" wrapText="1"/>
    </xf>
    <xf numFmtId="0" fontId="5" fillId="6" borderId="4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9" fontId="6" fillId="7" borderId="11" xfId="1" applyFont="1" applyFill="1" applyBorder="1" applyAlignment="1">
      <alignment horizontal="center" vertical="center" wrapText="1"/>
    </xf>
    <xf numFmtId="9" fontId="6" fillId="7" borderId="13" xfId="1" applyFont="1" applyFill="1" applyBorder="1" applyAlignment="1">
      <alignment horizontal="center" vertical="center" wrapText="1"/>
    </xf>
    <xf numFmtId="9" fontId="6" fillId="7" borderId="12" xfId="1" applyFont="1" applyFill="1" applyBorder="1" applyAlignment="1">
      <alignment horizontal="center" vertical="center" wrapText="1"/>
    </xf>
    <xf numFmtId="9" fontId="6" fillId="7" borderId="16" xfId="1" applyFont="1" applyFill="1" applyBorder="1" applyAlignment="1">
      <alignment horizontal="center" vertical="center" wrapText="1"/>
    </xf>
    <xf numFmtId="9" fontId="6" fillId="7" borderId="14" xfId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9" fillId="4" borderId="10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34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5F3C1-67ED-A749-8B0A-EA34313BE6B4}">
  <sheetPr>
    <tabColor theme="0" tint="-0.249977111117893"/>
  </sheetPr>
  <dimension ref="B1:U55"/>
  <sheetViews>
    <sheetView tabSelected="1" zoomScaleNormal="100" workbookViewId="0">
      <selection activeCell="B2" sqref="B2"/>
    </sheetView>
  </sheetViews>
  <sheetFormatPr baseColWidth="10" defaultColWidth="9.1640625" defaultRowHeight="15" x14ac:dyDescent="0.2"/>
  <cols>
    <col min="1" max="1" width="2.6640625" customWidth="1"/>
    <col min="2" max="2" width="20.5" customWidth="1"/>
    <col min="3" max="18" width="11.5" customWidth="1"/>
    <col min="19" max="20" width="10.6640625" customWidth="1"/>
  </cols>
  <sheetData>
    <row r="1" spans="2:19" ht="16" thickBot="1" x14ac:dyDescent="0.25"/>
    <row r="2" spans="2:19" s="2" customFormat="1" ht="18" customHeight="1" thickBot="1" x14ac:dyDescent="0.3">
      <c r="B2" s="1" t="s">
        <v>0</v>
      </c>
      <c r="C2" s="124" t="s">
        <v>61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6"/>
    </row>
    <row r="3" spans="2:19" s="2" customFormat="1" ht="18" customHeight="1" thickBot="1" x14ac:dyDescent="0.3">
      <c r="B3" s="1" t="s">
        <v>62</v>
      </c>
      <c r="C3" s="124" t="s">
        <v>63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4" spans="2:19" ht="14.5" customHeight="1" thickBo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2:19" s="4" customFormat="1" ht="17.5" customHeight="1" thickBot="1" x14ac:dyDescent="0.25">
      <c r="B5" s="94" t="s">
        <v>1</v>
      </c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6"/>
    </row>
    <row r="6" spans="2:19" ht="14.5" customHeight="1" x14ac:dyDescent="0.2">
      <c r="B6" s="5" t="s">
        <v>2</v>
      </c>
      <c r="C6" s="113" t="s">
        <v>3</v>
      </c>
      <c r="D6" s="115"/>
      <c r="E6" s="115"/>
      <c r="F6" s="115"/>
      <c r="G6" s="115"/>
      <c r="H6" s="115"/>
      <c r="I6" s="115"/>
      <c r="J6" s="114"/>
      <c r="K6" s="117" t="s">
        <v>4</v>
      </c>
      <c r="L6" s="117"/>
      <c r="M6" s="117"/>
      <c r="N6" s="117"/>
      <c r="O6" s="117"/>
      <c r="P6" s="117"/>
      <c r="Q6" s="117"/>
      <c r="R6" s="118"/>
    </row>
    <row r="7" spans="2:19" ht="14.5" customHeight="1" thickBot="1" x14ac:dyDescent="0.25">
      <c r="B7" s="6">
        <f>SUM(C7:R7)</f>
        <v>1</v>
      </c>
      <c r="C7" s="119">
        <f>SUM(C9:J9)</f>
        <v>0.37</v>
      </c>
      <c r="D7" s="121"/>
      <c r="E7" s="121"/>
      <c r="F7" s="121"/>
      <c r="G7" s="121"/>
      <c r="H7" s="121"/>
      <c r="I7" s="121"/>
      <c r="J7" s="120"/>
      <c r="K7" s="121">
        <f>K9</f>
        <v>0.63</v>
      </c>
      <c r="L7" s="121"/>
      <c r="M7" s="121"/>
      <c r="N7" s="121"/>
      <c r="O7" s="121"/>
      <c r="P7" s="121"/>
      <c r="Q7" s="121"/>
      <c r="R7" s="123"/>
    </row>
    <row r="8" spans="2:19" ht="14.5" customHeight="1" x14ac:dyDescent="0.2">
      <c r="B8" s="5" t="s">
        <v>5</v>
      </c>
      <c r="C8" s="113" t="s">
        <v>6</v>
      </c>
      <c r="D8" s="115"/>
      <c r="E8" s="115"/>
      <c r="F8" s="114"/>
      <c r="G8" s="115" t="s">
        <v>7</v>
      </c>
      <c r="H8" s="115"/>
      <c r="I8" s="115"/>
      <c r="J8" s="114"/>
      <c r="K8" s="117" t="s">
        <v>4</v>
      </c>
      <c r="L8" s="117"/>
      <c r="M8" s="117"/>
      <c r="N8" s="117"/>
      <c r="O8" s="117"/>
      <c r="P8" s="117"/>
      <c r="Q8" s="117"/>
      <c r="R8" s="118"/>
    </row>
    <row r="9" spans="2:19" ht="14.5" customHeight="1" thickBot="1" x14ac:dyDescent="0.25">
      <c r="B9" s="6">
        <f>SUM(C9:R9)</f>
        <v>1</v>
      </c>
      <c r="C9" s="119">
        <f>SUM(C14:F14)</f>
        <v>0.24</v>
      </c>
      <c r="D9" s="121"/>
      <c r="E9" s="121"/>
      <c r="F9" s="120"/>
      <c r="G9" s="121">
        <f>SUM(G14:J14)</f>
        <v>0.13</v>
      </c>
      <c r="H9" s="121"/>
      <c r="I9" s="121"/>
      <c r="J9" s="120"/>
      <c r="K9" s="121">
        <f>K11</f>
        <v>0.63</v>
      </c>
      <c r="L9" s="121"/>
      <c r="M9" s="121"/>
      <c r="N9" s="121"/>
      <c r="O9" s="121"/>
      <c r="P9" s="121"/>
      <c r="Q9" s="121"/>
      <c r="R9" s="123"/>
    </row>
    <row r="10" spans="2:19" ht="14.5" customHeight="1" x14ac:dyDescent="0.2">
      <c r="B10" s="5" t="s">
        <v>8</v>
      </c>
      <c r="C10" s="113" t="s">
        <v>9</v>
      </c>
      <c r="D10" s="114"/>
      <c r="E10" s="115" t="s">
        <v>10</v>
      </c>
      <c r="F10" s="114"/>
      <c r="G10" s="116" t="s">
        <v>11</v>
      </c>
      <c r="H10" s="114"/>
      <c r="I10" s="115" t="s">
        <v>12</v>
      </c>
      <c r="J10" s="114"/>
      <c r="K10" s="117" t="s">
        <v>4</v>
      </c>
      <c r="L10" s="117"/>
      <c r="M10" s="117"/>
      <c r="N10" s="117"/>
      <c r="O10" s="117"/>
      <c r="P10" s="117"/>
      <c r="Q10" s="117"/>
      <c r="R10" s="118"/>
    </row>
    <row r="11" spans="2:19" ht="14.5" customHeight="1" thickBot="1" x14ac:dyDescent="0.25">
      <c r="B11" s="6">
        <f>SUM(C11:R11)</f>
        <v>1</v>
      </c>
      <c r="C11" s="119">
        <f>SUM(C14:D14)</f>
        <v>0.2</v>
      </c>
      <c r="D11" s="120"/>
      <c r="E11" s="121">
        <f>SUM(E14:F14)</f>
        <v>0.04</v>
      </c>
      <c r="F11" s="120"/>
      <c r="G11" s="122">
        <f>SUM(G14:H14)</f>
        <v>9.0000000000000011E-2</v>
      </c>
      <c r="H11" s="120"/>
      <c r="I11" s="121">
        <f>SUM(I14:J14)</f>
        <v>0.04</v>
      </c>
      <c r="J11" s="120"/>
      <c r="K11" s="121">
        <f>SUM(K14:R14)</f>
        <v>0.63</v>
      </c>
      <c r="L11" s="121"/>
      <c r="M11" s="121"/>
      <c r="N11" s="121"/>
      <c r="O11" s="121"/>
      <c r="P11" s="121"/>
      <c r="Q11" s="121"/>
      <c r="R11" s="123"/>
    </row>
    <row r="12" spans="2:19" ht="90.75" customHeight="1" x14ac:dyDescent="0.2">
      <c r="B12" s="7" t="s">
        <v>13</v>
      </c>
      <c r="C12" s="8" t="s">
        <v>14</v>
      </c>
      <c r="D12" s="9" t="s">
        <v>15</v>
      </c>
      <c r="E12" s="10" t="s">
        <v>14</v>
      </c>
      <c r="F12" s="11" t="s">
        <v>15</v>
      </c>
      <c r="G12" s="10" t="s">
        <v>16</v>
      </c>
      <c r="H12" s="11" t="s">
        <v>17</v>
      </c>
      <c r="I12" s="10" t="s">
        <v>16</v>
      </c>
      <c r="J12" s="11" t="s">
        <v>17</v>
      </c>
      <c r="K12" s="12" t="s">
        <v>18</v>
      </c>
      <c r="L12" s="12" t="s">
        <v>19</v>
      </c>
      <c r="M12" s="10" t="s">
        <v>56</v>
      </c>
      <c r="N12" s="10" t="s">
        <v>20</v>
      </c>
      <c r="O12" s="10" t="s">
        <v>57</v>
      </c>
      <c r="P12" s="10" t="s">
        <v>21</v>
      </c>
      <c r="Q12" s="10" t="s">
        <v>59</v>
      </c>
      <c r="R12" s="80" t="s">
        <v>58</v>
      </c>
      <c r="S12" s="81"/>
    </row>
    <row r="13" spans="2:19" ht="14.5" customHeight="1" x14ac:dyDescent="0.2">
      <c r="B13" s="13"/>
      <c r="C13" s="14" t="s">
        <v>22</v>
      </c>
      <c r="D13" s="15" t="s">
        <v>23</v>
      </c>
      <c r="E13" s="16" t="s">
        <v>24</v>
      </c>
      <c r="F13" s="15" t="s">
        <v>25</v>
      </c>
      <c r="G13" s="16" t="s">
        <v>26</v>
      </c>
      <c r="H13" s="15" t="s">
        <v>27</v>
      </c>
      <c r="I13" s="16" t="s">
        <v>28</v>
      </c>
      <c r="J13" s="15" t="s">
        <v>29</v>
      </c>
      <c r="K13" s="17" t="s">
        <v>30</v>
      </c>
      <c r="L13" s="17" t="s">
        <v>31</v>
      </c>
      <c r="M13" s="16" t="s">
        <v>32</v>
      </c>
      <c r="N13" s="16" t="s">
        <v>33</v>
      </c>
      <c r="O13" s="16" t="s">
        <v>34</v>
      </c>
      <c r="P13" s="16" t="s">
        <v>35</v>
      </c>
      <c r="Q13" s="16" t="s">
        <v>36</v>
      </c>
      <c r="R13" s="86" t="s">
        <v>37</v>
      </c>
      <c r="S13" s="83"/>
    </row>
    <row r="14" spans="2:19" ht="14.5" customHeight="1" thickBot="1" x14ac:dyDescent="0.25">
      <c r="B14" s="6">
        <f>SUM(C14:R14)</f>
        <v>1.0000000000000002</v>
      </c>
      <c r="C14" s="18">
        <v>0.15</v>
      </c>
      <c r="D14" s="19">
        <v>0.05</v>
      </c>
      <c r="E14" s="20">
        <v>0.02</v>
      </c>
      <c r="F14" s="19">
        <v>0.02</v>
      </c>
      <c r="G14" s="21">
        <v>7.0000000000000007E-2</v>
      </c>
      <c r="H14" s="22">
        <v>0.02</v>
      </c>
      <c r="I14" s="21">
        <v>0.02</v>
      </c>
      <c r="J14" s="22">
        <v>0.02</v>
      </c>
      <c r="K14" s="21">
        <v>0.15</v>
      </c>
      <c r="L14" s="23">
        <v>0.12</v>
      </c>
      <c r="M14" s="23">
        <v>0.05</v>
      </c>
      <c r="N14" s="23">
        <v>0.05</v>
      </c>
      <c r="O14" s="23">
        <v>0.05</v>
      </c>
      <c r="P14" s="23">
        <v>0.1</v>
      </c>
      <c r="Q14" s="23">
        <v>0.03</v>
      </c>
      <c r="R14" s="24">
        <v>0.08</v>
      </c>
    </row>
    <row r="15" spans="2:19" ht="14.5" customHeight="1" thickBot="1" x14ac:dyDescent="0.25">
      <c r="B15" s="91" t="s">
        <v>38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3"/>
    </row>
    <row r="16" spans="2:19" ht="14.5" customHeight="1" thickBot="1" x14ac:dyDescent="0.25">
      <c r="B16" s="3"/>
      <c r="C16" s="3"/>
      <c r="D16" s="3"/>
      <c r="E16" s="3"/>
      <c r="F16" s="3"/>
      <c r="G16" s="3"/>
      <c r="H16" s="3"/>
      <c r="I16" s="25"/>
      <c r="J16" s="3"/>
      <c r="K16" s="3"/>
      <c r="L16" s="3"/>
      <c r="M16" s="3"/>
      <c r="N16" s="3"/>
      <c r="O16" s="3"/>
      <c r="P16" s="3"/>
      <c r="Q16" s="3"/>
      <c r="R16" s="3"/>
    </row>
    <row r="17" spans="2:19" ht="17.5" customHeight="1" thickBot="1" x14ac:dyDescent="0.25">
      <c r="B17" s="94" t="s">
        <v>39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6"/>
    </row>
    <row r="18" spans="2:19" ht="17.5" customHeight="1" thickBot="1" x14ac:dyDescent="0.25">
      <c r="B18" s="97" t="s">
        <v>40</v>
      </c>
      <c r="C18" s="100" t="s">
        <v>41</v>
      </c>
      <c r="D18" s="101"/>
      <c r="E18" s="101"/>
      <c r="F18" s="101"/>
      <c r="G18" s="101"/>
      <c r="H18" s="101"/>
      <c r="I18" s="101"/>
      <c r="J18" s="102"/>
      <c r="K18" s="103" t="s">
        <v>42</v>
      </c>
      <c r="L18" s="103"/>
      <c r="M18" s="103"/>
      <c r="N18" s="103"/>
      <c r="O18" s="103"/>
      <c r="P18" s="103"/>
      <c r="Q18" s="103"/>
      <c r="R18" s="104"/>
    </row>
    <row r="19" spans="2:19" ht="86.25" customHeight="1" x14ac:dyDescent="0.2">
      <c r="B19" s="98"/>
      <c r="C19" s="26" t="str">
        <f t="shared" ref="C19:R19" si="0">C12</f>
        <v>For whole sample</v>
      </c>
      <c r="D19" s="27" t="str">
        <f t="shared" si="0"/>
        <v>For sensitive subgroups</v>
      </c>
      <c r="E19" s="27" t="str">
        <f t="shared" si="0"/>
        <v>For whole sample</v>
      </c>
      <c r="F19" s="27" t="str">
        <f t="shared" si="0"/>
        <v>For sensitive subgroups</v>
      </c>
      <c r="G19" s="27" t="str">
        <f t="shared" si="0"/>
        <v>In peak hours</v>
      </c>
      <c r="H19" s="27" t="str">
        <f t="shared" si="0"/>
        <v>In off-peak hours</v>
      </c>
      <c r="I19" s="27" t="str">
        <f t="shared" si="0"/>
        <v>In peak hours</v>
      </c>
      <c r="J19" s="27" t="str">
        <f t="shared" si="0"/>
        <v>In off-peak hours</v>
      </c>
      <c r="K19" s="28" t="str">
        <f t="shared" si="0"/>
        <v>Monetary cost of travel</v>
      </c>
      <c r="L19" s="28" t="str">
        <f t="shared" si="0"/>
        <v>Risk unpunct./disservice</v>
      </c>
      <c r="M19" s="27" t="str">
        <f t="shared" si="0"/>
        <v>Perception of on-board safety</v>
      </c>
      <c r="N19" s="27" t="str">
        <f t="shared" si="0"/>
        <v>Understandability for users</v>
      </c>
      <c r="O19" s="10" t="str">
        <f t="shared" si="0"/>
        <v>Inclusive design of vehicles and technology</v>
      </c>
      <c r="P19" s="10" t="str">
        <f t="shared" si="0"/>
        <v>Availability of infrastructural resources (e.g., parking lots, charging station, vehicle repair spots)</v>
      </c>
      <c r="Q19" s="10" t="str">
        <f>Q12</f>
        <v>Service quality (e.g., adjustment of vehicle size to traffic demand)</v>
      </c>
      <c r="R19" s="82" t="str">
        <f t="shared" si="0"/>
        <v>Real-time passenger information (e.g., localisability on map (like UBER), estimated arrival time etc.)</v>
      </c>
      <c r="S19" s="83"/>
    </row>
    <row r="20" spans="2:19" ht="16" thickBot="1" x14ac:dyDescent="0.25">
      <c r="B20" s="99"/>
      <c r="C20" s="29" t="s">
        <v>22</v>
      </c>
      <c r="D20" s="30" t="s">
        <v>23</v>
      </c>
      <c r="E20" s="30" t="s">
        <v>24</v>
      </c>
      <c r="F20" s="30" t="s">
        <v>25</v>
      </c>
      <c r="G20" s="30" t="s">
        <v>26</v>
      </c>
      <c r="H20" s="30" t="s">
        <v>27</v>
      </c>
      <c r="I20" s="30" t="s">
        <v>28</v>
      </c>
      <c r="J20" s="30" t="s">
        <v>29</v>
      </c>
      <c r="K20" s="31" t="s">
        <v>30</v>
      </c>
      <c r="L20" s="31" t="s">
        <v>31</v>
      </c>
      <c r="M20" s="30" t="s">
        <v>32</v>
      </c>
      <c r="N20" s="30" t="s">
        <v>33</v>
      </c>
      <c r="O20" s="16" t="s">
        <v>34</v>
      </c>
      <c r="P20" s="16" t="s">
        <v>35</v>
      </c>
      <c r="Q20" s="16" t="s">
        <v>36</v>
      </c>
      <c r="R20" s="86" t="s">
        <v>37</v>
      </c>
      <c r="S20" s="83"/>
    </row>
    <row r="21" spans="2:19" ht="14.5" customHeight="1" x14ac:dyDescent="0.2">
      <c r="B21" s="32" t="s">
        <v>43</v>
      </c>
      <c r="C21" s="33">
        <v>0.33</v>
      </c>
      <c r="D21" s="34">
        <v>0.28999999999999998</v>
      </c>
      <c r="E21" s="34">
        <v>12.46</v>
      </c>
      <c r="F21" s="34">
        <v>12.08</v>
      </c>
      <c r="G21" s="35">
        <v>410.52</v>
      </c>
      <c r="H21" s="35">
        <v>137.4</v>
      </c>
      <c r="I21" s="35">
        <v>258.86</v>
      </c>
      <c r="J21" s="35">
        <v>2897.96</v>
      </c>
      <c r="K21" s="36">
        <v>1</v>
      </c>
      <c r="L21" s="36">
        <v>2</v>
      </c>
      <c r="M21" s="36">
        <v>3</v>
      </c>
      <c r="N21" s="36">
        <v>3</v>
      </c>
      <c r="O21" s="36">
        <v>3</v>
      </c>
      <c r="P21" s="36">
        <v>3</v>
      </c>
      <c r="Q21" s="36">
        <v>1</v>
      </c>
      <c r="R21" s="37">
        <v>2</v>
      </c>
    </row>
    <row r="22" spans="2:19" ht="14.5" customHeight="1" x14ac:dyDescent="0.2">
      <c r="B22" s="38" t="s">
        <v>44</v>
      </c>
      <c r="C22" s="39">
        <v>0.5</v>
      </c>
      <c r="D22" s="40">
        <v>0.44</v>
      </c>
      <c r="E22" s="40">
        <v>11.83</v>
      </c>
      <c r="F22" s="40">
        <v>10.71</v>
      </c>
      <c r="G22" s="41">
        <v>601.52</v>
      </c>
      <c r="H22" s="41">
        <v>134.35</v>
      </c>
      <c r="I22" s="41">
        <v>418.85</v>
      </c>
      <c r="J22" s="41">
        <v>2891.19</v>
      </c>
      <c r="K22" s="42">
        <v>1</v>
      </c>
      <c r="L22" s="42">
        <v>2</v>
      </c>
      <c r="M22" s="42">
        <v>4</v>
      </c>
      <c r="N22" s="42">
        <v>4</v>
      </c>
      <c r="O22" s="42">
        <v>3</v>
      </c>
      <c r="P22" s="42">
        <v>3</v>
      </c>
      <c r="Q22" s="42">
        <v>1</v>
      </c>
      <c r="R22" s="43">
        <v>3</v>
      </c>
    </row>
    <row r="23" spans="2:19" ht="14.5" customHeight="1" x14ac:dyDescent="0.2">
      <c r="B23" s="38" t="s">
        <v>45</v>
      </c>
      <c r="C23" s="39">
        <v>0.75</v>
      </c>
      <c r="D23" s="40">
        <v>0.71</v>
      </c>
      <c r="E23" s="40">
        <v>56.05</v>
      </c>
      <c r="F23" s="40">
        <v>53.73</v>
      </c>
      <c r="G23" s="44">
        <v>2261.12</v>
      </c>
      <c r="H23" s="41">
        <v>1187.3599999999999</v>
      </c>
      <c r="I23" s="41">
        <v>919.04</v>
      </c>
      <c r="J23" s="41">
        <v>3005.5</v>
      </c>
      <c r="K23" s="42">
        <v>5</v>
      </c>
      <c r="L23" s="42">
        <v>4</v>
      </c>
      <c r="M23" s="42">
        <v>2</v>
      </c>
      <c r="N23" s="42">
        <v>2</v>
      </c>
      <c r="O23" s="42">
        <v>3</v>
      </c>
      <c r="P23" s="42">
        <v>2</v>
      </c>
      <c r="Q23" s="42">
        <v>2</v>
      </c>
      <c r="R23" s="43">
        <v>2</v>
      </c>
    </row>
    <row r="24" spans="2:19" ht="14.5" customHeight="1" x14ac:dyDescent="0.2">
      <c r="B24" s="38" t="s">
        <v>46</v>
      </c>
      <c r="C24" s="39">
        <v>0.5</v>
      </c>
      <c r="D24" s="40">
        <v>0.38</v>
      </c>
      <c r="E24" s="40">
        <v>19.510000000000002</v>
      </c>
      <c r="F24" s="40">
        <v>18.7</v>
      </c>
      <c r="G24" s="41">
        <v>396.2</v>
      </c>
      <c r="H24" s="41">
        <v>862.1</v>
      </c>
      <c r="I24" s="41">
        <v>312.43</v>
      </c>
      <c r="J24" s="41">
        <v>3056.95</v>
      </c>
      <c r="K24" s="42">
        <v>3</v>
      </c>
      <c r="L24" s="42">
        <v>4</v>
      </c>
      <c r="M24" s="42">
        <v>3</v>
      </c>
      <c r="N24" s="42">
        <v>3</v>
      </c>
      <c r="O24" s="42">
        <v>3</v>
      </c>
      <c r="P24" s="42">
        <v>2</v>
      </c>
      <c r="Q24" s="42">
        <v>3</v>
      </c>
      <c r="R24" s="43">
        <v>2</v>
      </c>
    </row>
    <row r="25" spans="2:19" ht="14.5" customHeight="1" x14ac:dyDescent="0.2">
      <c r="B25" s="38" t="s">
        <v>47</v>
      </c>
      <c r="C25" s="39">
        <v>0.33</v>
      </c>
      <c r="D25" s="40">
        <v>0.28000000000000003</v>
      </c>
      <c r="E25" s="40">
        <v>22.14</v>
      </c>
      <c r="F25" s="40">
        <v>20.11</v>
      </c>
      <c r="G25" s="41">
        <v>550.23</v>
      </c>
      <c r="H25" s="41">
        <v>103.16</v>
      </c>
      <c r="I25" s="41">
        <v>345.26</v>
      </c>
      <c r="J25" s="41">
        <v>2877.22</v>
      </c>
      <c r="K25" s="42">
        <v>4</v>
      </c>
      <c r="L25" s="42">
        <v>4</v>
      </c>
      <c r="M25" s="42">
        <v>1</v>
      </c>
      <c r="N25" s="42">
        <v>1</v>
      </c>
      <c r="O25" s="42">
        <v>1</v>
      </c>
      <c r="P25" s="42">
        <v>1</v>
      </c>
      <c r="Q25" s="42">
        <v>1</v>
      </c>
      <c r="R25" s="43">
        <v>1</v>
      </c>
    </row>
    <row r="26" spans="2:19" ht="14.5" customHeight="1" thickBot="1" x14ac:dyDescent="0.25">
      <c r="B26" s="38" t="s">
        <v>48</v>
      </c>
      <c r="C26" s="45">
        <v>0.38</v>
      </c>
      <c r="D26" s="46">
        <v>0.33</v>
      </c>
      <c r="E26" s="46">
        <v>26.33</v>
      </c>
      <c r="F26" s="46">
        <v>25.44</v>
      </c>
      <c r="G26" s="47">
        <v>695.91</v>
      </c>
      <c r="H26" s="47">
        <v>862.1</v>
      </c>
      <c r="I26" s="47">
        <v>428.96</v>
      </c>
      <c r="J26" s="47">
        <v>3056.95</v>
      </c>
      <c r="K26" s="48">
        <v>4</v>
      </c>
      <c r="L26" s="48">
        <v>5</v>
      </c>
      <c r="M26" s="48">
        <v>2</v>
      </c>
      <c r="N26" s="48">
        <v>1</v>
      </c>
      <c r="O26" s="48">
        <v>1</v>
      </c>
      <c r="P26" s="48">
        <v>1</v>
      </c>
      <c r="Q26" s="48">
        <v>2</v>
      </c>
      <c r="R26" s="49">
        <v>2</v>
      </c>
    </row>
    <row r="27" spans="2:19" ht="14.5" customHeight="1" thickBot="1" x14ac:dyDescent="0.25">
      <c r="B27" s="91" t="s">
        <v>38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3"/>
    </row>
    <row r="28" spans="2:19" ht="14.5" customHeight="1" thickBot="1" x14ac:dyDescent="0.25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2:19" ht="17.5" customHeight="1" thickBot="1" x14ac:dyDescent="0.25">
      <c r="B29" s="94" t="s">
        <v>49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6"/>
    </row>
    <row r="30" spans="2:19" ht="17.5" customHeight="1" x14ac:dyDescent="0.2">
      <c r="B30" s="97" t="s">
        <v>40</v>
      </c>
      <c r="C30" s="100" t="s">
        <v>41</v>
      </c>
      <c r="D30" s="101"/>
      <c r="E30" s="101"/>
      <c r="F30" s="101"/>
      <c r="G30" s="101"/>
      <c r="H30" s="101"/>
      <c r="I30" s="101"/>
      <c r="J30" s="102"/>
      <c r="K30" s="103" t="s">
        <v>42</v>
      </c>
      <c r="L30" s="103"/>
      <c r="M30" s="103"/>
      <c r="N30" s="103"/>
      <c r="O30" s="103"/>
      <c r="P30" s="103"/>
      <c r="Q30" s="103"/>
      <c r="R30" s="104"/>
    </row>
    <row r="31" spans="2:19" ht="108" customHeight="1" x14ac:dyDescent="0.2">
      <c r="B31" s="98"/>
      <c r="C31" s="26" t="str">
        <f t="shared" ref="C31:R31" si="1">C12</f>
        <v>For whole sample</v>
      </c>
      <c r="D31" s="27" t="str">
        <f t="shared" si="1"/>
        <v>For sensitive subgroups</v>
      </c>
      <c r="E31" s="27" t="str">
        <f t="shared" si="1"/>
        <v>For whole sample</v>
      </c>
      <c r="F31" s="27" t="str">
        <f t="shared" si="1"/>
        <v>For sensitive subgroups</v>
      </c>
      <c r="G31" s="27" t="str">
        <f t="shared" si="1"/>
        <v>In peak hours</v>
      </c>
      <c r="H31" s="27" t="str">
        <f t="shared" si="1"/>
        <v>In off-peak hours</v>
      </c>
      <c r="I31" s="27" t="str">
        <f t="shared" si="1"/>
        <v>In peak hours</v>
      </c>
      <c r="J31" s="27" t="str">
        <f t="shared" si="1"/>
        <v>In off-peak hours</v>
      </c>
      <c r="K31" s="28" t="str">
        <f t="shared" si="1"/>
        <v>Monetary cost of travel</v>
      </c>
      <c r="L31" s="28" t="str">
        <f t="shared" si="1"/>
        <v>Risk unpunct./disservice</v>
      </c>
      <c r="M31" s="27" t="str">
        <f t="shared" si="1"/>
        <v>Perception of on-board safety</v>
      </c>
      <c r="N31" s="27" t="str">
        <f t="shared" si="1"/>
        <v>Understandability for users</v>
      </c>
      <c r="O31" s="27" t="str">
        <f t="shared" si="1"/>
        <v>Inclusive design of vehicles and technology</v>
      </c>
      <c r="P31" s="27" t="str">
        <f t="shared" si="1"/>
        <v>Availability of infrastructural resources (e.g., parking lots, charging station, vehicle repair spots)</v>
      </c>
      <c r="Q31" s="27" t="str">
        <f>Q12</f>
        <v>Service quality (e.g., adjustment of vehicle size to traffic demand)</v>
      </c>
      <c r="R31" s="84" t="str">
        <f t="shared" si="1"/>
        <v>Real-time passenger information (e.g., localisability on map (like UBER), estimated arrival time etc.)</v>
      </c>
      <c r="S31" s="83"/>
    </row>
    <row r="32" spans="2:19" ht="16" thickBot="1" x14ac:dyDescent="0.25">
      <c r="B32" s="99"/>
      <c r="C32" s="29" t="s">
        <v>22</v>
      </c>
      <c r="D32" s="30" t="s">
        <v>23</v>
      </c>
      <c r="E32" s="30" t="s">
        <v>24</v>
      </c>
      <c r="F32" s="30" t="s">
        <v>25</v>
      </c>
      <c r="G32" s="30" t="s">
        <v>26</v>
      </c>
      <c r="H32" s="30" t="s">
        <v>27</v>
      </c>
      <c r="I32" s="30" t="s">
        <v>28</v>
      </c>
      <c r="J32" s="30" t="s">
        <v>29</v>
      </c>
      <c r="K32" s="31" t="s">
        <v>30</v>
      </c>
      <c r="L32" s="31" t="s">
        <v>31</v>
      </c>
      <c r="M32" s="30" t="s">
        <v>32</v>
      </c>
      <c r="N32" s="30" t="s">
        <v>33</v>
      </c>
      <c r="O32" s="30" t="s">
        <v>34</v>
      </c>
      <c r="P32" s="30" t="s">
        <v>35</v>
      </c>
      <c r="Q32" s="30" t="s">
        <v>36</v>
      </c>
      <c r="R32" s="85" t="s">
        <v>37</v>
      </c>
      <c r="S32" s="83"/>
    </row>
    <row r="33" spans="2:21" ht="14.5" customHeight="1" x14ac:dyDescent="0.2">
      <c r="B33" s="32" t="s">
        <v>43</v>
      </c>
      <c r="C33" s="51">
        <f t="shared" ref="C33:J38" si="2">C21</f>
        <v>0.33</v>
      </c>
      <c r="D33" s="52">
        <f t="shared" si="2"/>
        <v>0.28999999999999998</v>
      </c>
      <c r="E33" s="52">
        <f t="shared" si="2"/>
        <v>12.46</v>
      </c>
      <c r="F33" s="52">
        <f t="shared" si="2"/>
        <v>12.08</v>
      </c>
      <c r="G33" s="52">
        <f t="shared" si="2"/>
        <v>410.52</v>
      </c>
      <c r="H33" s="52">
        <f t="shared" si="2"/>
        <v>137.4</v>
      </c>
      <c r="I33" s="52">
        <f t="shared" si="2"/>
        <v>258.86</v>
      </c>
      <c r="J33" s="52">
        <f t="shared" si="2"/>
        <v>2897.96</v>
      </c>
      <c r="K33" s="52">
        <f t="shared" ref="K33:L38" si="3">1/K21</f>
        <v>1</v>
      </c>
      <c r="L33" s="52">
        <f t="shared" si="3"/>
        <v>0.5</v>
      </c>
      <c r="M33" s="42">
        <f>M21</f>
        <v>3</v>
      </c>
      <c r="N33" s="42">
        <f t="shared" ref="N33:R33" si="4">N21</f>
        <v>3</v>
      </c>
      <c r="O33" s="42">
        <f t="shared" si="4"/>
        <v>3</v>
      </c>
      <c r="P33" s="42">
        <f t="shared" si="4"/>
        <v>3</v>
      </c>
      <c r="Q33" s="42">
        <f t="shared" si="4"/>
        <v>1</v>
      </c>
      <c r="R33" s="37">
        <f t="shared" si="4"/>
        <v>2</v>
      </c>
    </row>
    <row r="34" spans="2:21" ht="14.5" customHeight="1" x14ac:dyDescent="0.2">
      <c r="B34" s="38" t="s">
        <v>44</v>
      </c>
      <c r="C34" s="53">
        <f t="shared" si="2"/>
        <v>0.5</v>
      </c>
      <c r="D34" s="41">
        <f t="shared" si="2"/>
        <v>0.44</v>
      </c>
      <c r="E34" s="41">
        <f t="shared" si="2"/>
        <v>11.83</v>
      </c>
      <c r="F34" s="41">
        <f t="shared" si="2"/>
        <v>10.71</v>
      </c>
      <c r="G34" s="41">
        <f t="shared" si="2"/>
        <v>601.52</v>
      </c>
      <c r="H34" s="41">
        <f t="shared" si="2"/>
        <v>134.35</v>
      </c>
      <c r="I34" s="41">
        <f t="shared" si="2"/>
        <v>418.85</v>
      </c>
      <c r="J34" s="41">
        <f t="shared" si="2"/>
        <v>2891.19</v>
      </c>
      <c r="K34" s="41">
        <f t="shared" si="3"/>
        <v>1</v>
      </c>
      <c r="L34" s="41">
        <f t="shared" si="3"/>
        <v>0.5</v>
      </c>
      <c r="M34" s="42">
        <f t="shared" ref="M34:R34" si="5">M22</f>
        <v>4</v>
      </c>
      <c r="N34" s="42">
        <f t="shared" si="5"/>
        <v>4</v>
      </c>
      <c r="O34" s="42">
        <f t="shared" si="5"/>
        <v>3</v>
      </c>
      <c r="P34" s="42">
        <f t="shared" si="5"/>
        <v>3</v>
      </c>
      <c r="Q34" s="42">
        <f t="shared" si="5"/>
        <v>1</v>
      </c>
      <c r="R34" s="43">
        <f t="shared" si="5"/>
        <v>3</v>
      </c>
    </row>
    <row r="35" spans="2:21" ht="14.5" customHeight="1" x14ac:dyDescent="0.2">
      <c r="B35" s="38" t="s">
        <v>45</v>
      </c>
      <c r="C35" s="53">
        <f t="shared" si="2"/>
        <v>0.75</v>
      </c>
      <c r="D35" s="41">
        <f t="shared" si="2"/>
        <v>0.71</v>
      </c>
      <c r="E35" s="41">
        <f t="shared" si="2"/>
        <v>56.05</v>
      </c>
      <c r="F35" s="41">
        <f t="shared" si="2"/>
        <v>53.73</v>
      </c>
      <c r="G35" s="41">
        <f t="shared" si="2"/>
        <v>2261.12</v>
      </c>
      <c r="H35" s="41">
        <f t="shared" si="2"/>
        <v>1187.3599999999999</v>
      </c>
      <c r="I35" s="41">
        <f t="shared" si="2"/>
        <v>919.04</v>
      </c>
      <c r="J35" s="41">
        <f t="shared" si="2"/>
        <v>3005.5</v>
      </c>
      <c r="K35" s="41">
        <f t="shared" si="3"/>
        <v>0.2</v>
      </c>
      <c r="L35" s="41">
        <f t="shared" si="3"/>
        <v>0.25</v>
      </c>
      <c r="M35" s="42">
        <f t="shared" ref="M35:R35" si="6">M23</f>
        <v>2</v>
      </c>
      <c r="N35" s="42">
        <f t="shared" si="6"/>
        <v>2</v>
      </c>
      <c r="O35" s="42">
        <f t="shared" si="6"/>
        <v>3</v>
      </c>
      <c r="P35" s="42">
        <f t="shared" si="6"/>
        <v>2</v>
      </c>
      <c r="Q35" s="42">
        <f t="shared" si="6"/>
        <v>2</v>
      </c>
      <c r="R35" s="43">
        <f t="shared" si="6"/>
        <v>2</v>
      </c>
    </row>
    <row r="36" spans="2:21" ht="14.5" customHeight="1" x14ac:dyDescent="0.2">
      <c r="B36" s="38" t="s">
        <v>46</v>
      </c>
      <c r="C36" s="53">
        <f t="shared" si="2"/>
        <v>0.5</v>
      </c>
      <c r="D36" s="41">
        <f t="shared" si="2"/>
        <v>0.38</v>
      </c>
      <c r="E36" s="41">
        <f t="shared" si="2"/>
        <v>19.510000000000002</v>
      </c>
      <c r="F36" s="41">
        <f t="shared" si="2"/>
        <v>18.7</v>
      </c>
      <c r="G36" s="41">
        <f t="shared" si="2"/>
        <v>396.2</v>
      </c>
      <c r="H36" s="41">
        <f t="shared" si="2"/>
        <v>862.1</v>
      </c>
      <c r="I36" s="41">
        <f t="shared" si="2"/>
        <v>312.43</v>
      </c>
      <c r="J36" s="41">
        <f t="shared" si="2"/>
        <v>3056.95</v>
      </c>
      <c r="K36" s="41">
        <f t="shared" si="3"/>
        <v>0.33333333333333331</v>
      </c>
      <c r="L36" s="41">
        <f t="shared" si="3"/>
        <v>0.25</v>
      </c>
      <c r="M36" s="42">
        <f t="shared" ref="M36:R36" si="7">M24</f>
        <v>3</v>
      </c>
      <c r="N36" s="42">
        <f t="shared" si="7"/>
        <v>3</v>
      </c>
      <c r="O36" s="42">
        <f t="shared" si="7"/>
        <v>3</v>
      </c>
      <c r="P36" s="42">
        <f t="shared" si="7"/>
        <v>2</v>
      </c>
      <c r="Q36" s="42">
        <f t="shared" si="7"/>
        <v>3</v>
      </c>
      <c r="R36" s="43">
        <f t="shared" si="7"/>
        <v>2</v>
      </c>
    </row>
    <row r="37" spans="2:21" ht="14.5" customHeight="1" x14ac:dyDescent="0.2">
      <c r="B37" s="38" t="s">
        <v>47</v>
      </c>
      <c r="C37" s="53">
        <f t="shared" si="2"/>
        <v>0.33</v>
      </c>
      <c r="D37" s="41">
        <f t="shared" si="2"/>
        <v>0.28000000000000003</v>
      </c>
      <c r="E37" s="41">
        <f t="shared" si="2"/>
        <v>22.14</v>
      </c>
      <c r="F37" s="41">
        <f t="shared" si="2"/>
        <v>20.11</v>
      </c>
      <c r="G37" s="41">
        <f t="shared" si="2"/>
        <v>550.23</v>
      </c>
      <c r="H37" s="41">
        <f t="shared" si="2"/>
        <v>103.16</v>
      </c>
      <c r="I37" s="41">
        <f t="shared" si="2"/>
        <v>345.26</v>
      </c>
      <c r="J37" s="41">
        <f t="shared" si="2"/>
        <v>2877.22</v>
      </c>
      <c r="K37" s="41">
        <f t="shared" si="3"/>
        <v>0.25</v>
      </c>
      <c r="L37" s="41">
        <f t="shared" si="3"/>
        <v>0.25</v>
      </c>
      <c r="M37" s="42">
        <f t="shared" ref="M37:R37" si="8">M25</f>
        <v>1</v>
      </c>
      <c r="N37" s="42">
        <f t="shared" si="8"/>
        <v>1</v>
      </c>
      <c r="O37" s="42">
        <f t="shared" si="8"/>
        <v>1</v>
      </c>
      <c r="P37" s="42">
        <f t="shared" si="8"/>
        <v>1</v>
      </c>
      <c r="Q37" s="42">
        <f t="shared" si="8"/>
        <v>1</v>
      </c>
      <c r="R37" s="43">
        <f t="shared" si="8"/>
        <v>1</v>
      </c>
    </row>
    <row r="38" spans="2:21" ht="14.5" customHeight="1" thickBot="1" x14ac:dyDescent="0.25">
      <c r="B38" s="38" t="s">
        <v>48</v>
      </c>
      <c r="C38" s="54">
        <f t="shared" si="2"/>
        <v>0.38</v>
      </c>
      <c r="D38" s="55">
        <f t="shared" si="2"/>
        <v>0.33</v>
      </c>
      <c r="E38" s="55">
        <f t="shared" si="2"/>
        <v>26.33</v>
      </c>
      <c r="F38" s="55">
        <f t="shared" si="2"/>
        <v>25.44</v>
      </c>
      <c r="G38" s="55">
        <f t="shared" si="2"/>
        <v>695.91</v>
      </c>
      <c r="H38" s="55">
        <f t="shared" si="2"/>
        <v>862.1</v>
      </c>
      <c r="I38" s="55">
        <f t="shared" si="2"/>
        <v>428.96</v>
      </c>
      <c r="J38" s="55">
        <f t="shared" si="2"/>
        <v>3056.95</v>
      </c>
      <c r="K38" s="55">
        <f t="shared" si="3"/>
        <v>0.25</v>
      </c>
      <c r="L38" s="55">
        <f t="shared" si="3"/>
        <v>0.2</v>
      </c>
      <c r="M38" s="42">
        <f t="shared" ref="M38:R38" si="9">M26</f>
        <v>2</v>
      </c>
      <c r="N38" s="42">
        <f t="shared" si="9"/>
        <v>1</v>
      </c>
      <c r="O38" s="42">
        <f t="shared" si="9"/>
        <v>1</v>
      </c>
      <c r="P38" s="42">
        <f t="shared" si="9"/>
        <v>1</v>
      </c>
      <c r="Q38" s="42">
        <f t="shared" si="9"/>
        <v>2</v>
      </c>
      <c r="R38" s="49">
        <f t="shared" si="9"/>
        <v>2</v>
      </c>
    </row>
    <row r="39" spans="2:21" ht="20" customHeight="1" thickBot="1" x14ac:dyDescent="0.25">
      <c r="B39" s="56" t="s">
        <v>50</v>
      </c>
      <c r="C39" s="57">
        <f t="shared" ref="C39:R39" si="10">SQRT(C33^2+C34^2+C35^2+C36^2+C37^2+C38^2)</f>
        <v>1.1936079758446656</v>
      </c>
      <c r="D39" s="58">
        <f t="shared" si="10"/>
        <v>1.0552250944703694</v>
      </c>
      <c r="E39" s="58">
        <f t="shared" si="10"/>
        <v>70.716982401683396</v>
      </c>
      <c r="F39" s="58">
        <f t="shared" si="10"/>
        <v>67.445082103886563</v>
      </c>
      <c r="G39" s="58">
        <f t="shared" si="10"/>
        <v>2566.5219376034952</v>
      </c>
      <c r="H39" s="58">
        <f t="shared" si="10"/>
        <v>1715.7585079783228</v>
      </c>
      <c r="I39" s="58">
        <f t="shared" si="10"/>
        <v>1219.7958836625087</v>
      </c>
      <c r="J39" s="58">
        <f t="shared" si="10"/>
        <v>7263.5021553724337</v>
      </c>
      <c r="K39" s="59">
        <f t="shared" si="10"/>
        <v>1.5086785976844477</v>
      </c>
      <c r="L39" s="59">
        <f t="shared" si="10"/>
        <v>0.85293610546159904</v>
      </c>
      <c r="M39" s="58">
        <f t="shared" si="10"/>
        <v>6.5574385243020004</v>
      </c>
      <c r="N39" s="58">
        <f t="shared" si="10"/>
        <v>6.324555320336759</v>
      </c>
      <c r="O39" s="58">
        <f t="shared" si="10"/>
        <v>6.164414002968976</v>
      </c>
      <c r="P39" s="58">
        <f t="shared" si="10"/>
        <v>5.2915026221291814</v>
      </c>
      <c r="Q39" s="58">
        <f t="shared" si="10"/>
        <v>4.4721359549995796</v>
      </c>
      <c r="R39" s="60">
        <f t="shared" si="10"/>
        <v>5.0990195135927845</v>
      </c>
    </row>
    <row r="40" spans="2:21" ht="14.5" customHeight="1" thickBot="1" x14ac:dyDescent="0.25">
      <c r="B40" s="91" t="s">
        <v>38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3"/>
    </row>
    <row r="41" spans="2:21" ht="14.5" customHeight="1" thickBot="1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1" ht="17.5" customHeight="1" thickBot="1" x14ac:dyDescent="0.25">
      <c r="B42" s="94" t="s">
        <v>51</v>
      </c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6"/>
    </row>
    <row r="43" spans="2:21" ht="17.5" customHeight="1" x14ac:dyDescent="0.2">
      <c r="B43" s="98" t="s">
        <v>52</v>
      </c>
      <c r="C43" s="105" t="s">
        <v>41</v>
      </c>
      <c r="D43" s="106"/>
      <c r="E43" s="106"/>
      <c r="F43" s="106"/>
      <c r="G43" s="106"/>
      <c r="H43" s="106"/>
      <c r="I43" s="106"/>
      <c r="J43" s="107"/>
      <c r="K43" s="108" t="s">
        <v>42</v>
      </c>
      <c r="L43" s="108"/>
      <c r="M43" s="108"/>
      <c r="N43" s="108"/>
      <c r="O43" s="108"/>
      <c r="P43" s="108"/>
      <c r="Q43" s="108"/>
      <c r="R43" s="109"/>
      <c r="S43" s="110" t="s">
        <v>53</v>
      </c>
      <c r="T43" s="110" t="s">
        <v>54</v>
      </c>
    </row>
    <row r="44" spans="2:21" ht="118.5" customHeight="1" x14ac:dyDescent="0.2">
      <c r="B44" s="98"/>
      <c r="C44" s="26" t="str">
        <f t="shared" ref="C44:R44" si="11">C19</f>
        <v>For whole sample</v>
      </c>
      <c r="D44" s="27" t="str">
        <f t="shared" si="11"/>
        <v>For sensitive subgroups</v>
      </c>
      <c r="E44" s="27" t="str">
        <f t="shared" si="11"/>
        <v>For whole sample</v>
      </c>
      <c r="F44" s="27" t="str">
        <f t="shared" si="11"/>
        <v>For sensitive subgroups</v>
      </c>
      <c r="G44" s="27" t="str">
        <f t="shared" si="11"/>
        <v>In peak hours</v>
      </c>
      <c r="H44" s="27" t="str">
        <f t="shared" si="11"/>
        <v>In off-peak hours</v>
      </c>
      <c r="I44" s="27" t="str">
        <f t="shared" si="11"/>
        <v>In peak hours</v>
      </c>
      <c r="J44" s="27" t="str">
        <f t="shared" si="11"/>
        <v>In off-peak hours</v>
      </c>
      <c r="K44" s="28" t="str">
        <f t="shared" si="11"/>
        <v>Monetary cost of travel</v>
      </c>
      <c r="L44" s="28" t="str">
        <f t="shared" si="11"/>
        <v>Risk unpunct./disservice</v>
      </c>
      <c r="M44" s="27" t="str">
        <f t="shared" si="11"/>
        <v>Perception of on-board safety</v>
      </c>
      <c r="N44" s="27" t="str">
        <f t="shared" si="11"/>
        <v>Understandability for users</v>
      </c>
      <c r="O44" s="27" t="str">
        <f t="shared" si="11"/>
        <v>Inclusive design of vehicles and technology</v>
      </c>
      <c r="P44" s="27" t="str">
        <f t="shared" si="11"/>
        <v>Availability of infrastructural resources (e.g., parking lots, charging station, vehicle repair spots)</v>
      </c>
      <c r="Q44" s="27" t="str">
        <f t="shared" si="11"/>
        <v>Service quality (e.g., adjustment of vehicle size to traffic demand)</v>
      </c>
      <c r="R44" s="61" t="str">
        <f t="shared" si="11"/>
        <v>Real-time passenger information (e.g., localisability on map (like UBER), estimated arrival time etc.)</v>
      </c>
      <c r="S44" s="111"/>
      <c r="T44" s="111"/>
    </row>
    <row r="45" spans="2:21" ht="16" thickBot="1" x14ac:dyDescent="0.25">
      <c r="B45" s="99"/>
      <c r="C45" s="29" t="s">
        <v>22</v>
      </c>
      <c r="D45" s="30" t="s">
        <v>23</v>
      </c>
      <c r="E45" s="30" t="s">
        <v>24</v>
      </c>
      <c r="F45" s="30" t="s">
        <v>25</v>
      </c>
      <c r="G45" s="30" t="s">
        <v>26</v>
      </c>
      <c r="H45" s="30" t="s">
        <v>27</v>
      </c>
      <c r="I45" s="30" t="s">
        <v>28</v>
      </c>
      <c r="J45" s="30" t="s">
        <v>29</v>
      </c>
      <c r="K45" s="31" t="s">
        <v>30</v>
      </c>
      <c r="L45" s="31" t="s">
        <v>31</v>
      </c>
      <c r="M45" s="30" t="s">
        <v>32</v>
      </c>
      <c r="N45" s="30" t="s">
        <v>33</v>
      </c>
      <c r="O45" s="30" t="s">
        <v>34</v>
      </c>
      <c r="P45" s="30" t="s">
        <v>35</v>
      </c>
      <c r="Q45" s="30" t="s">
        <v>36</v>
      </c>
      <c r="R45" s="62" t="s">
        <v>37</v>
      </c>
      <c r="S45" s="112"/>
      <c r="T45" s="112"/>
    </row>
    <row r="46" spans="2:21" ht="14.5" customHeight="1" x14ac:dyDescent="0.2">
      <c r="B46" s="32" t="s">
        <v>43</v>
      </c>
      <c r="C46" s="63">
        <f t="shared" ref="C46:R51" si="12">C33/C$39</f>
        <v>0.2764726833921104</v>
      </c>
      <c r="D46" s="35">
        <f t="shared" si="12"/>
        <v>0.27482288046376929</v>
      </c>
      <c r="E46" s="35">
        <f t="shared" si="12"/>
        <v>0.17619530099892095</v>
      </c>
      <c r="F46" s="35">
        <f t="shared" si="12"/>
        <v>0.17910868551383796</v>
      </c>
      <c r="G46" s="35">
        <f t="shared" si="12"/>
        <v>0.15995187650074225</v>
      </c>
      <c r="H46" s="35">
        <f t="shared" si="12"/>
        <v>8.0081199866465086E-2</v>
      </c>
      <c r="I46" s="35">
        <f t="shared" si="12"/>
        <v>0.21221583337595604</v>
      </c>
      <c r="J46" s="35">
        <f t="shared" si="12"/>
        <v>0.39897558202781425</v>
      </c>
      <c r="K46" s="35">
        <f t="shared" si="12"/>
        <v>0.66283170022748483</v>
      </c>
      <c r="L46" s="35">
        <f t="shared" si="12"/>
        <v>0.58621038176054918</v>
      </c>
      <c r="M46" s="35">
        <f t="shared" si="12"/>
        <v>0.457495710997814</v>
      </c>
      <c r="N46" s="35">
        <f t="shared" si="12"/>
        <v>0.47434164902525688</v>
      </c>
      <c r="O46" s="35">
        <f t="shared" si="12"/>
        <v>0.48666426339228763</v>
      </c>
      <c r="P46" s="35">
        <f t="shared" si="12"/>
        <v>0.56694670951384085</v>
      </c>
      <c r="Q46" s="35">
        <f t="shared" si="12"/>
        <v>0.22360679774997896</v>
      </c>
      <c r="R46" s="64">
        <f t="shared" si="12"/>
        <v>0.39223227027636809</v>
      </c>
      <c r="S46" s="87">
        <f t="shared" ref="S46:S51" si="13">(C46*$C$52+D46*$D$52+E46*$E$52+F46*$F$52+G46*$G$52+H46*$H$52+I46*$I$52+J46*$J$52+K46*$K$52+L46*$L$52+M46*$M$52+N46*$N$52+O46*$O$52+P46*$P$52+Q46*$Q$52+R46*$R$52)/SUM($C$52:$R$52)</f>
        <v>0.42281674844486622</v>
      </c>
      <c r="T46" s="65">
        <f>_xlfn.RANK.EQ(S46,$S$46:$S$51,0)</f>
        <v>3</v>
      </c>
      <c r="U46" s="66"/>
    </row>
    <row r="47" spans="2:21" ht="14.5" customHeight="1" x14ac:dyDescent="0.2">
      <c r="B47" s="38" t="s">
        <v>44</v>
      </c>
      <c r="C47" s="53">
        <f t="shared" si="12"/>
        <v>0.41889800513956121</v>
      </c>
      <c r="D47" s="41">
        <f t="shared" si="12"/>
        <v>0.41697264622089136</v>
      </c>
      <c r="E47" s="41">
        <f t="shared" si="12"/>
        <v>0.16728654982481819</v>
      </c>
      <c r="F47" s="41">
        <f t="shared" si="12"/>
        <v>0.15879586273619245</v>
      </c>
      <c r="G47" s="41">
        <f t="shared" si="12"/>
        <v>0.23437165729495879</v>
      </c>
      <c r="H47" s="41">
        <f t="shared" si="12"/>
        <v>7.8303560422558843E-2</v>
      </c>
      <c r="I47" s="41">
        <f t="shared" si="12"/>
        <v>0.34337712203321946</v>
      </c>
      <c r="J47" s="41">
        <f t="shared" si="12"/>
        <v>0.39804352475637905</v>
      </c>
      <c r="K47" s="41">
        <f t="shared" si="12"/>
        <v>0.66283170022748483</v>
      </c>
      <c r="L47" s="41">
        <f t="shared" si="12"/>
        <v>0.58621038176054918</v>
      </c>
      <c r="M47" s="41">
        <f t="shared" si="12"/>
        <v>0.60999428133041866</v>
      </c>
      <c r="N47" s="41">
        <f t="shared" si="12"/>
        <v>0.63245553203367588</v>
      </c>
      <c r="O47" s="41">
        <f t="shared" si="12"/>
        <v>0.48666426339228763</v>
      </c>
      <c r="P47" s="41">
        <f t="shared" si="12"/>
        <v>0.56694670951384085</v>
      </c>
      <c r="Q47" s="41">
        <f t="shared" si="12"/>
        <v>0.22360679774997896</v>
      </c>
      <c r="R47" s="67">
        <f t="shared" si="12"/>
        <v>0.58834840541455213</v>
      </c>
      <c r="S47" s="88">
        <f t="shared" si="13"/>
        <v>0.48970193348834445</v>
      </c>
      <c r="T47" s="68">
        <f>_xlfn.RANK.EQ(S47,$S$46:$S$51,0)</f>
        <v>1</v>
      </c>
      <c r="U47" s="66"/>
    </row>
    <row r="48" spans="2:21" ht="14.5" customHeight="1" x14ac:dyDescent="0.2">
      <c r="B48" s="38" t="s">
        <v>45</v>
      </c>
      <c r="C48" s="53">
        <f t="shared" si="12"/>
        <v>0.62834700770934182</v>
      </c>
      <c r="D48" s="41">
        <f t="shared" si="12"/>
        <v>0.67284222458371101</v>
      </c>
      <c r="E48" s="41">
        <f t="shared" si="12"/>
        <v>0.79259603699755354</v>
      </c>
      <c r="F48" s="41">
        <f t="shared" si="12"/>
        <v>0.79664815171014192</v>
      </c>
      <c r="G48" s="41">
        <f t="shared" si="12"/>
        <v>0.88100552224826645</v>
      </c>
      <c r="H48" s="41">
        <f t="shared" si="12"/>
        <v>0.69203212134967962</v>
      </c>
      <c r="I48" s="41">
        <f t="shared" si="12"/>
        <v>0.75343753189306428</v>
      </c>
      <c r="J48" s="41">
        <f t="shared" si="12"/>
        <v>0.413781112156343</v>
      </c>
      <c r="K48" s="41">
        <f t="shared" si="12"/>
        <v>0.13256634004549697</v>
      </c>
      <c r="L48" s="41">
        <f t="shared" si="12"/>
        <v>0.29310519088027459</v>
      </c>
      <c r="M48" s="41">
        <f t="shared" si="12"/>
        <v>0.30499714066520933</v>
      </c>
      <c r="N48" s="41">
        <f t="shared" si="12"/>
        <v>0.31622776601683794</v>
      </c>
      <c r="O48" s="41">
        <f t="shared" si="12"/>
        <v>0.48666426339228763</v>
      </c>
      <c r="P48" s="41">
        <f t="shared" si="12"/>
        <v>0.3779644730092272</v>
      </c>
      <c r="Q48" s="41">
        <f t="shared" si="12"/>
        <v>0.44721359549995793</v>
      </c>
      <c r="R48" s="67">
        <f t="shared" si="12"/>
        <v>0.39223227027636809</v>
      </c>
      <c r="S48" s="88">
        <f t="shared" si="13"/>
        <v>0.45157791722930618</v>
      </c>
      <c r="T48" s="68">
        <f t="shared" ref="T48:T51" si="14">_xlfn.RANK.EQ(S48,$S$46:$S$51,0)</f>
        <v>2</v>
      </c>
      <c r="U48" s="66"/>
    </row>
    <row r="49" spans="2:21" ht="14.5" customHeight="1" x14ac:dyDescent="0.2">
      <c r="B49" s="38" t="s">
        <v>46</v>
      </c>
      <c r="C49" s="53">
        <f t="shared" si="12"/>
        <v>0.41889800513956121</v>
      </c>
      <c r="D49" s="41">
        <f t="shared" si="12"/>
        <v>0.36011273991804255</v>
      </c>
      <c r="E49" s="41">
        <f t="shared" si="12"/>
        <v>0.27588846889959451</v>
      </c>
      <c r="F49" s="41">
        <f t="shared" si="12"/>
        <v>0.27726261747589154</v>
      </c>
      <c r="G49" s="41">
        <f t="shared" si="12"/>
        <v>0.1543723411029769</v>
      </c>
      <c r="H49" s="41">
        <f t="shared" si="12"/>
        <v>0.50245998839068085</v>
      </c>
      <c r="I49" s="41">
        <f t="shared" si="12"/>
        <v>0.25613301715850245</v>
      </c>
      <c r="J49" s="41">
        <f t="shared" si="12"/>
        <v>0.42086447206998256</v>
      </c>
      <c r="K49" s="41">
        <f t="shared" si="12"/>
        <v>0.22094390007582826</v>
      </c>
      <c r="L49" s="41">
        <f t="shared" si="12"/>
        <v>0.29310519088027459</v>
      </c>
      <c r="M49" s="41">
        <f t="shared" si="12"/>
        <v>0.457495710997814</v>
      </c>
      <c r="N49" s="41">
        <f t="shared" si="12"/>
        <v>0.47434164902525688</v>
      </c>
      <c r="O49" s="41">
        <f t="shared" si="12"/>
        <v>0.48666426339228763</v>
      </c>
      <c r="P49" s="41">
        <f t="shared" si="12"/>
        <v>0.3779644730092272</v>
      </c>
      <c r="Q49" s="41">
        <f t="shared" si="12"/>
        <v>0.67082039324993692</v>
      </c>
      <c r="R49" s="67">
        <f t="shared" si="12"/>
        <v>0.39223227027636809</v>
      </c>
      <c r="S49" s="88">
        <f t="shared" si="13"/>
        <v>0.35483750273224307</v>
      </c>
      <c r="T49" s="68">
        <f t="shared" si="14"/>
        <v>4</v>
      </c>
      <c r="U49" s="66"/>
    </row>
    <row r="50" spans="2:21" ht="14.5" customHeight="1" x14ac:dyDescent="0.2">
      <c r="B50" s="38" t="s">
        <v>47</v>
      </c>
      <c r="C50" s="53">
        <f t="shared" si="12"/>
        <v>0.2764726833921104</v>
      </c>
      <c r="D50" s="41">
        <f t="shared" si="12"/>
        <v>0.26534622941329455</v>
      </c>
      <c r="E50" s="41">
        <f t="shared" si="12"/>
        <v>0.31307896983275357</v>
      </c>
      <c r="F50" s="41">
        <f t="shared" si="12"/>
        <v>0.29816851537113259</v>
      </c>
      <c r="G50" s="41">
        <f t="shared" si="12"/>
        <v>0.2143874135413705</v>
      </c>
      <c r="H50" s="41">
        <f t="shared" si="12"/>
        <v>6.0125011486350348E-2</v>
      </c>
      <c r="I50" s="41">
        <f t="shared" si="12"/>
        <v>0.28304735622105609</v>
      </c>
      <c r="J50" s="41">
        <f t="shared" si="12"/>
        <v>0.39612021012093596</v>
      </c>
      <c r="K50" s="41">
        <f t="shared" si="12"/>
        <v>0.16570792505687121</v>
      </c>
      <c r="L50" s="41">
        <f t="shared" si="12"/>
        <v>0.29310519088027459</v>
      </c>
      <c r="M50" s="41">
        <f t="shared" si="12"/>
        <v>0.15249857033260467</v>
      </c>
      <c r="N50" s="41">
        <f t="shared" si="12"/>
        <v>0.15811388300841897</v>
      </c>
      <c r="O50" s="41">
        <f t="shared" si="12"/>
        <v>0.16222142113076254</v>
      </c>
      <c r="P50" s="41">
        <f t="shared" si="12"/>
        <v>0.1889822365046136</v>
      </c>
      <c r="Q50" s="41">
        <f t="shared" si="12"/>
        <v>0.22360679774997896</v>
      </c>
      <c r="R50" s="67">
        <f t="shared" si="12"/>
        <v>0.19611613513818404</v>
      </c>
      <c r="S50" s="88">
        <f t="shared" si="13"/>
        <v>0.22172235796979017</v>
      </c>
      <c r="T50" s="68">
        <f t="shared" si="14"/>
        <v>6</v>
      </c>
      <c r="U50" s="66"/>
    </row>
    <row r="51" spans="2:21" ht="14.5" customHeight="1" thickBot="1" x14ac:dyDescent="0.25">
      <c r="B51" s="38" t="s">
        <v>48</v>
      </c>
      <c r="C51" s="69">
        <f t="shared" si="12"/>
        <v>0.31836248390606653</v>
      </c>
      <c r="D51" s="47">
        <f t="shared" si="12"/>
        <v>0.31272948466566852</v>
      </c>
      <c r="E51" s="47">
        <f t="shared" si="12"/>
        <v>0.37232923557797654</v>
      </c>
      <c r="F51" s="47">
        <f t="shared" si="12"/>
        <v>0.37719577479073163</v>
      </c>
      <c r="G51" s="47">
        <f t="shared" si="12"/>
        <v>0.27114905577226822</v>
      </c>
      <c r="H51" s="47">
        <f t="shared" si="12"/>
        <v>0.50245998839068085</v>
      </c>
      <c r="I51" s="47">
        <f t="shared" si="12"/>
        <v>0.35166539397724678</v>
      </c>
      <c r="J51" s="47">
        <f t="shared" si="12"/>
        <v>0.42086447206998256</v>
      </c>
      <c r="K51" s="47">
        <f t="shared" si="12"/>
        <v>0.16570792505687121</v>
      </c>
      <c r="L51" s="47">
        <f t="shared" si="12"/>
        <v>0.23448415270421968</v>
      </c>
      <c r="M51" s="47">
        <f t="shared" si="12"/>
        <v>0.30499714066520933</v>
      </c>
      <c r="N51" s="47">
        <f t="shared" si="12"/>
        <v>0.15811388300841897</v>
      </c>
      <c r="O51" s="47">
        <f t="shared" si="12"/>
        <v>0.16222142113076254</v>
      </c>
      <c r="P51" s="47">
        <f t="shared" si="12"/>
        <v>0.1889822365046136</v>
      </c>
      <c r="Q51" s="47">
        <f t="shared" si="12"/>
        <v>0.44721359549995793</v>
      </c>
      <c r="R51" s="70">
        <f t="shared" si="12"/>
        <v>0.39223227027636809</v>
      </c>
      <c r="S51" s="89">
        <f t="shared" si="13"/>
        <v>0.27081570048021064</v>
      </c>
      <c r="T51" s="71">
        <f t="shared" si="14"/>
        <v>5</v>
      </c>
      <c r="U51" s="66"/>
    </row>
    <row r="52" spans="2:21" ht="20" customHeight="1" thickBot="1" x14ac:dyDescent="0.25">
      <c r="B52" s="72" t="s">
        <v>55</v>
      </c>
      <c r="C52" s="73">
        <f t="shared" ref="C52:R52" si="15">C14</f>
        <v>0.15</v>
      </c>
      <c r="D52" s="74">
        <f t="shared" si="15"/>
        <v>0.05</v>
      </c>
      <c r="E52" s="74">
        <f t="shared" si="15"/>
        <v>0.02</v>
      </c>
      <c r="F52" s="74">
        <f t="shared" si="15"/>
        <v>0.02</v>
      </c>
      <c r="G52" s="74">
        <f t="shared" si="15"/>
        <v>7.0000000000000007E-2</v>
      </c>
      <c r="H52" s="74">
        <f t="shared" si="15"/>
        <v>0.02</v>
      </c>
      <c r="I52" s="74">
        <f t="shared" si="15"/>
        <v>0.02</v>
      </c>
      <c r="J52" s="74">
        <f t="shared" si="15"/>
        <v>0.02</v>
      </c>
      <c r="K52" s="75">
        <f t="shared" si="15"/>
        <v>0.15</v>
      </c>
      <c r="L52" s="75">
        <f t="shared" si="15"/>
        <v>0.12</v>
      </c>
      <c r="M52" s="74">
        <f t="shared" si="15"/>
        <v>0.05</v>
      </c>
      <c r="N52" s="74">
        <f t="shared" si="15"/>
        <v>0.05</v>
      </c>
      <c r="O52" s="74">
        <f t="shared" si="15"/>
        <v>0.05</v>
      </c>
      <c r="P52" s="74">
        <f t="shared" si="15"/>
        <v>0.1</v>
      </c>
      <c r="Q52" s="74">
        <f t="shared" si="15"/>
        <v>0.03</v>
      </c>
      <c r="R52" s="76">
        <f t="shared" si="15"/>
        <v>0.08</v>
      </c>
      <c r="S52" s="77"/>
      <c r="T52" s="78"/>
    </row>
    <row r="53" spans="2:21" ht="14.5" customHeight="1" thickBot="1" x14ac:dyDescent="0.25">
      <c r="B53" s="91" t="s">
        <v>38</v>
      </c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3"/>
    </row>
    <row r="55" spans="2:21" x14ac:dyDescent="0.2">
      <c r="G55" s="79"/>
    </row>
  </sheetData>
  <mergeCells count="41">
    <mergeCell ref="B53:T53"/>
    <mergeCell ref="B29:R29"/>
    <mergeCell ref="B30:B32"/>
    <mergeCell ref="C30:J30"/>
    <mergeCell ref="K30:R30"/>
    <mergeCell ref="B40:R40"/>
    <mergeCell ref="B42:T42"/>
    <mergeCell ref="B43:B45"/>
    <mergeCell ref="C43:J43"/>
    <mergeCell ref="K43:R43"/>
    <mergeCell ref="S43:S45"/>
    <mergeCell ref="T43:T45"/>
    <mergeCell ref="B27:R27"/>
    <mergeCell ref="C10:D10"/>
    <mergeCell ref="E10:F10"/>
    <mergeCell ref="G10:H10"/>
    <mergeCell ref="I10:J10"/>
    <mergeCell ref="K10:R10"/>
    <mergeCell ref="C11:D11"/>
    <mergeCell ref="E11:F11"/>
    <mergeCell ref="G11:H11"/>
    <mergeCell ref="I11:J11"/>
    <mergeCell ref="K11:R11"/>
    <mergeCell ref="B15:R15"/>
    <mergeCell ref="B17:R17"/>
    <mergeCell ref="B18:B20"/>
    <mergeCell ref="C18:J18"/>
    <mergeCell ref="K18:R18"/>
    <mergeCell ref="C8:F8"/>
    <mergeCell ref="G8:J8"/>
    <mergeCell ref="K8:R8"/>
    <mergeCell ref="C9:F9"/>
    <mergeCell ref="G9:J9"/>
    <mergeCell ref="K9:R9"/>
    <mergeCell ref="C7:J7"/>
    <mergeCell ref="K7:R7"/>
    <mergeCell ref="C2:R2"/>
    <mergeCell ref="C3:R3"/>
    <mergeCell ref="B5:R5"/>
    <mergeCell ref="C6:J6"/>
    <mergeCell ref="K6:R6"/>
  </mergeCells>
  <conditionalFormatting sqref="S46:S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6:T5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7F50C-C188-7A40-B8BA-40E3B03B0C91}">
  <sheetPr>
    <tabColor theme="0" tint="-0.249977111117893"/>
  </sheetPr>
  <dimension ref="B1:V55"/>
  <sheetViews>
    <sheetView zoomScaleNormal="100" workbookViewId="0">
      <selection activeCell="B2" sqref="B2"/>
    </sheetView>
  </sheetViews>
  <sheetFormatPr baseColWidth="10" defaultColWidth="9.1640625" defaultRowHeight="15" x14ac:dyDescent="0.2"/>
  <cols>
    <col min="1" max="1" width="2.6640625" customWidth="1"/>
    <col min="2" max="2" width="20.5" customWidth="1"/>
    <col min="3" max="18" width="11.5" customWidth="1"/>
    <col min="19" max="20" width="10.6640625" customWidth="1"/>
  </cols>
  <sheetData>
    <row r="1" spans="2:19" ht="16" thickBot="1" x14ac:dyDescent="0.25"/>
    <row r="2" spans="2:19" s="2" customFormat="1" ht="18" customHeight="1" thickBot="1" x14ac:dyDescent="0.3">
      <c r="B2" s="1" t="s">
        <v>0</v>
      </c>
      <c r="C2" s="124" t="s">
        <v>61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6"/>
    </row>
    <row r="3" spans="2:19" s="2" customFormat="1" ht="18" customHeight="1" thickBot="1" x14ac:dyDescent="0.3">
      <c r="B3" s="1" t="s">
        <v>62</v>
      </c>
      <c r="C3" s="124" t="s">
        <v>64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4" spans="2:19" ht="14.5" customHeight="1" thickBo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2:19" s="4" customFormat="1" ht="17.5" customHeight="1" thickBot="1" x14ac:dyDescent="0.25">
      <c r="B5" s="94" t="s">
        <v>1</v>
      </c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6"/>
    </row>
    <row r="6" spans="2:19" ht="14.5" customHeight="1" x14ac:dyDescent="0.2">
      <c r="B6" s="5" t="s">
        <v>2</v>
      </c>
      <c r="C6" s="113" t="s">
        <v>3</v>
      </c>
      <c r="D6" s="115"/>
      <c r="E6" s="115"/>
      <c r="F6" s="115"/>
      <c r="G6" s="115"/>
      <c r="H6" s="115"/>
      <c r="I6" s="115"/>
      <c r="J6" s="114"/>
      <c r="K6" s="117" t="s">
        <v>4</v>
      </c>
      <c r="L6" s="117"/>
      <c r="M6" s="117"/>
      <c r="N6" s="117"/>
      <c r="O6" s="117"/>
      <c r="P6" s="117"/>
      <c r="Q6" s="117"/>
      <c r="R6" s="118"/>
    </row>
    <row r="7" spans="2:19" ht="14.5" customHeight="1" thickBot="1" x14ac:dyDescent="0.25">
      <c r="B7" s="6">
        <f>SUM(C7:R7)</f>
        <v>0.99</v>
      </c>
      <c r="C7" s="119">
        <f>SUM(C9:J9)</f>
        <v>0.26</v>
      </c>
      <c r="D7" s="121"/>
      <c r="E7" s="121"/>
      <c r="F7" s="121"/>
      <c r="G7" s="121"/>
      <c r="H7" s="121"/>
      <c r="I7" s="121"/>
      <c r="J7" s="120"/>
      <c r="K7" s="121">
        <f>K9</f>
        <v>0.73</v>
      </c>
      <c r="L7" s="121"/>
      <c r="M7" s="121"/>
      <c r="N7" s="121"/>
      <c r="O7" s="121"/>
      <c r="P7" s="121"/>
      <c r="Q7" s="121"/>
      <c r="R7" s="123"/>
    </row>
    <row r="8" spans="2:19" ht="14.5" customHeight="1" x14ac:dyDescent="0.2">
      <c r="B8" s="5" t="s">
        <v>5</v>
      </c>
      <c r="C8" s="113" t="s">
        <v>6</v>
      </c>
      <c r="D8" s="115"/>
      <c r="E8" s="115"/>
      <c r="F8" s="114"/>
      <c r="G8" s="115" t="s">
        <v>7</v>
      </c>
      <c r="H8" s="115"/>
      <c r="I8" s="115"/>
      <c r="J8" s="114"/>
      <c r="K8" s="117" t="s">
        <v>4</v>
      </c>
      <c r="L8" s="117"/>
      <c r="M8" s="117"/>
      <c r="N8" s="117"/>
      <c r="O8" s="117"/>
      <c r="P8" s="117"/>
      <c r="Q8" s="117"/>
      <c r="R8" s="118"/>
    </row>
    <row r="9" spans="2:19" ht="14.5" customHeight="1" thickBot="1" x14ac:dyDescent="0.25">
      <c r="B9" s="6">
        <f>SUM(C9:R9)</f>
        <v>0.99</v>
      </c>
      <c r="C9" s="119">
        <f>SUM(C14:F14)</f>
        <v>0.17</v>
      </c>
      <c r="D9" s="121"/>
      <c r="E9" s="121"/>
      <c r="F9" s="120"/>
      <c r="G9" s="121">
        <f>SUM(G14:J14)</f>
        <v>9.0000000000000011E-2</v>
      </c>
      <c r="H9" s="121"/>
      <c r="I9" s="121"/>
      <c r="J9" s="120"/>
      <c r="K9" s="121">
        <f>K11</f>
        <v>0.73</v>
      </c>
      <c r="L9" s="121"/>
      <c r="M9" s="121"/>
      <c r="N9" s="121"/>
      <c r="O9" s="121"/>
      <c r="P9" s="121"/>
      <c r="Q9" s="121"/>
      <c r="R9" s="123"/>
    </row>
    <row r="10" spans="2:19" ht="14.5" customHeight="1" x14ac:dyDescent="0.2">
      <c r="B10" s="5" t="s">
        <v>8</v>
      </c>
      <c r="C10" s="113" t="s">
        <v>9</v>
      </c>
      <c r="D10" s="114"/>
      <c r="E10" s="115" t="s">
        <v>10</v>
      </c>
      <c r="F10" s="114"/>
      <c r="G10" s="116" t="s">
        <v>11</v>
      </c>
      <c r="H10" s="114"/>
      <c r="I10" s="115" t="s">
        <v>12</v>
      </c>
      <c r="J10" s="114"/>
      <c r="K10" s="117" t="s">
        <v>4</v>
      </c>
      <c r="L10" s="117"/>
      <c r="M10" s="117"/>
      <c r="N10" s="117"/>
      <c r="O10" s="117"/>
      <c r="P10" s="117"/>
      <c r="Q10" s="117"/>
      <c r="R10" s="118"/>
    </row>
    <row r="11" spans="2:19" ht="14.5" customHeight="1" thickBot="1" x14ac:dyDescent="0.25">
      <c r="B11" s="6">
        <f>SUM(C11:R11)</f>
        <v>0.99</v>
      </c>
      <c r="C11" s="119">
        <f>SUM(C14:D14)</f>
        <v>0.11</v>
      </c>
      <c r="D11" s="120"/>
      <c r="E11" s="121">
        <f>SUM(E14:F14)</f>
        <v>0.06</v>
      </c>
      <c r="F11" s="120"/>
      <c r="G11" s="122">
        <f>SUM(G14:H14)</f>
        <v>0.05</v>
      </c>
      <c r="H11" s="120"/>
      <c r="I11" s="121">
        <f>SUM(I14:J14)</f>
        <v>0.04</v>
      </c>
      <c r="J11" s="120"/>
      <c r="K11" s="121">
        <f>SUM(K14:R14)</f>
        <v>0.73</v>
      </c>
      <c r="L11" s="121"/>
      <c r="M11" s="121"/>
      <c r="N11" s="121"/>
      <c r="O11" s="121"/>
      <c r="P11" s="121"/>
      <c r="Q11" s="121"/>
      <c r="R11" s="123"/>
    </row>
    <row r="12" spans="2:19" ht="90.75" customHeight="1" x14ac:dyDescent="0.2">
      <c r="B12" s="7" t="s">
        <v>13</v>
      </c>
      <c r="C12" s="8" t="s">
        <v>14</v>
      </c>
      <c r="D12" s="9" t="s">
        <v>15</v>
      </c>
      <c r="E12" s="10" t="s">
        <v>14</v>
      </c>
      <c r="F12" s="11" t="s">
        <v>15</v>
      </c>
      <c r="G12" s="10" t="s">
        <v>16</v>
      </c>
      <c r="H12" s="11" t="s">
        <v>17</v>
      </c>
      <c r="I12" s="10" t="s">
        <v>16</v>
      </c>
      <c r="J12" s="11" t="s">
        <v>17</v>
      </c>
      <c r="K12" s="12" t="s">
        <v>18</v>
      </c>
      <c r="L12" s="12" t="s">
        <v>19</v>
      </c>
      <c r="M12" s="10" t="s">
        <v>56</v>
      </c>
      <c r="N12" s="10" t="s">
        <v>20</v>
      </c>
      <c r="O12" s="10" t="s">
        <v>57</v>
      </c>
      <c r="P12" s="10" t="s">
        <v>21</v>
      </c>
      <c r="Q12" s="10" t="s">
        <v>59</v>
      </c>
      <c r="R12" s="80" t="s">
        <v>58</v>
      </c>
      <c r="S12" s="81"/>
    </row>
    <row r="13" spans="2:19" ht="14.5" customHeight="1" x14ac:dyDescent="0.2">
      <c r="B13" s="13"/>
      <c r="C13" s="14" t="s">
        <v>22</v>
      </c>
      <c r="D13" s="15" t="s">
        <v>23</v>
      </c>
      <c r="E13" s="16" t="s">
        <v>24</v>
      </c>
      <c r="F13" s="15" t="s">
        <v>25</v>
      </c>
      <c r="G13" s="16" t="s">
        <v>26</v>
      </c>
      <c r="H13" s="15" t="s">
        <v>27</v>
      </c>
      <c r="I13" s="16" t="s">
        <v>28</v>
      </c>
      <c r="J13" s="15" t="s">
        <v>29</v>
      </c>
      <c r="K13" s="17" t="s">
        <v>30</v>
      </c>
      <c r="L13" s="17" t="s">
        <v>31</v>
      </c>
      <c r="M13" s="16" t="s">
        <v>32</v>
      </c>
      <c r="N13" s="16" t="s">
        <v>33</v>
      </c>
      <c r="O13" s="16" t="s">
        <v>34</v>
      </c>
      <c r="P13" s="16" t="s">
        <v>35</v>
      </c>
      <c r="Q13" s="16" t="s">
        <v>36</v>
      </c>
      <c r="R13" s="86" t="s">
        <v>37</v>
      </c>
      <c r="S13" s="83"/>
    </row>
    <row r="14" spans="2:19" ht="14.5" customHeight="1" thickBot="1" x14ac:dyDescent="0.25">
      <c r="B14" s="6">
        <f>SUM(C14:R14)</f>
        <v>0.99</v>
      </c>
      <c r="C14" s="18">
        <v>0.08</v>
      </c>
      <c r="D14" s="19">
        <v>0.03</v>
      </c>
      <c r="E14" s="20">
        <v>0.03</v>
      </c>
      <c r="F14" s="19">
        <v>0.03</v>
      </c>
      <c r="G14" s="21">
        <v>0.03</v>
      </c>
      <c r="H14" s="22">
        <v>0.02</v>
      </c>
      <c r="I14" s="21">
        <v>0.02</v>
      </c>
      <c r="J14" s="22">
        <v>0.02</v>
      </c>
      <c r="K14" s="21">
        <v>0.2</v>
      </c>
      <c r="L14" s="23">
        <v>0.15</v>
      </c>
      <c r="M14" s="23">
        <v>7.0000000000000007E-2</v>
      </c>
      <c r="N14" s="23">
        <v>0.05</v>
      </c>
      <c r="O14" s="23">
        <v>0.05</v>
      </c>
      <c r="P14" s="23">
        <v>0.1</v>
      </c>
      <c r="Q14" s="23">
        <v>0.03</v>
      </c>
      <c r="R14" s="24">
        <v>0.08</v>
      </c>
    </row>
    <row r="15" spans="2:19" ht="14.5" customHeight="1" thickBot="1" x14ac:dyDescent="0.25">
      <c r="B15" s="91" t="s">
        <v>38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3"/>
    </row>
    <row r="16" spans="2:19" ht="14.5" customHeight="1" thickBot="1" x14ac:dyDescent="0.25">
      <c r="B16" s="3"/>
      <c r="C16" s="3"/>
      <c r="D16" s="3"/>
      <c r="E16" s="3"/>
      <c r="F16" s="3"/>
      <c r="G16" s="3"/>
      <c r="H16" s="3"/>
      <c r="I16" s="25"/>
      <c r="J16" s="3"/>
      <c r="K16" s="3"/>
      <c r="L16" s="3"/>
      <c r="M16" s="3"/>
      <c r="N16" s="3"/>
      <c r="O16" s="3"/>
      <c r="P16" s="3"/>
      <c r="Q16" s="3"/>
      <c r="R16" s="3"/>
    </row>
    <row r="17" spans="2:19" ht="17.5" customHeight="1" thickBot="1" x14ac:dyDescent="0.25">
      <c r="B17" s="94" t="s">
        <v>39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6"/>
    </row>
    <row r="18" spans="2:19" ht="17.5" customHeight="1" thickBot="1" x14ac:dyDescent="0.25">
      <c r="B18" s="97" t="s">
        <v>40</v>
      </c>
      <c r="C18" s="100" t="s">
        <v>41</v>
      </c>
      <c r="D18" s="101"/>
      <c r="E18" s="101"/>
      <c r="F18" s="101"/>
      <c r="G18" s="101"/>
      <c r="H18" s="101"/>
      <c r="I18" s="101"/>
      <c r="J18" s="102"/>
      <c r="K18" s="103" t="s">
        <v>42</v>
      </c>
      <c r="L18" s="103"/>
      <c r="M18" s="103"/>
      <c r="N18" s="103"/>
      <c r="O18" s="103"/>
      <c r="P18" s="103"/>
      <c r="Q18" s="103"/>
      <c r="R18" s="104"/>
    </row>
    <row r="19" spans="2:19" ht="86.25" customHeight="1" x14ac:dyDescent="0.2">
      <c r="B19" s="98"/>
      <c r="C19" s="26" t="str">
        <f t="shared" ref="C19:R19" si="0">C12</f>
        <v>For whole sample</v>
      </c>
      <c r="D19" s="27" t="str">
        <f t="shared" si="0"/>
        <v>For sensitive subgroups</v>
      </c>
      <c r="E19" s="27" t="str">
        <f t="shared" si="0"/>
        <v>For whole sample</v>
      </c>
      <c r="F19" s="27" t="str">
        <f t="shared" si="0"/>
        <v>For sensitive subgroups</v>
      </c>
      <c r="G19" s="27" t="str">
        <f t="shared" si="0"/>
        <v>In peak hours</v>
      </c>
      <c r="H19" s="27" t="str">
        <f t="shared" si="0"/>
        <v>In off-peak hours</v>
      </c>
      <c r="I19" s="27" t="str">
        <f t="shared" si="0"/>
        <v>In peak hours</v>
      </c>
      <c r="J19" s="27" t="str">
        <f t="shared" si="0"/>
        <v>In off-peak hours</v>
      </c>
      <c r="K19" s="28" t="str">
        <f t="shared" si="0"/>
        <v>Monetary cost of travel</v>
      </c>
      <c r="L19" s="28" t="str">
        <f t="shared" si="0"/>
        <v>Risk unpunct./disservice</v>
      </c>
      <c r="M19" s="27" t="str">
        <f t="shared" si="0"/>
        <v>Perception of on-board safety</v>
      </c>
      <c r="N19" s="27" t="str">
        <f t="shared" si="0"/>
        <v>Understandability for users</v>
      </c>
      <c r="O19" s="10" t="str">
        <f t="shared" si="0"/>
        <v>Inclusive design of vehicles and technology</v>
      </c>
      <c r="P19" s="10" t="str">
        <f t="shared" si="0"/>
        <v>Availability of infrastructural resources (e.g., parking lots, charging station, vehicle repair spots)</v>
      </c>
      <c r="Q19" s="10" t="str">
        <f>Q12</f>
        <v>Service quality (e.g., adjustment of vehicle size to traffic demand)</v>
      </c>
      <c r="R19" s="82" t="str">
        <f t="shared" si="0"/>
        <v>Real-time passenger information (e.g., localisability on map (like UBER), estimated arrival time etc.)</v>
      </c>
      <c r="S19" s="83"/>
    </row>
    <row r="20" spans="2:19" ht="16" thickBot="1" x14ac:dyDescent="0.25">
      <c r="B20" s="99"/>
      <c r="C20" s="29" t="s">
        <v>22</v>
      </c>
      <c r="D20" s="30" t="s">
        <v>23</v>
      </c>
      <c r="E20" s="30" t="s">
        <v>24</v>
      </c>
      <c r="F20" s="30" t="s">
        <v>25</v>
      </c>
      <c r="G20" s="30" t="s">
        <v>26</v>
      </c>
      <c r="H20" s="30" t="s">
        <v>27</v>
      </c>
      <c r="I20" s="30" t="s">
        <v>28</v>
      </c>
      <c r="J20" s="30" t="s">
        <v>29</v>
      </c>
      <c r="K20" s="31" t="s">
        <v>30</v>
      </c>
      <c r="L20" s="31" t="s">
        <v>31</v>
      </c>
      <c r="M20" s="30" t="s">
        <v>32</v>
      </c>
      <c r="N20" s="30" t="s">
        <v>33</v>
      </c>
      <c r="O20" s="16" t="s">
        <v>34</v>
      </c>
      <c r="P20" s="16" t="s">
        <v>35</v>
      </c>
      <c r="Q20" s="16" t="s">
        <v>36</v>
      </c>
      <c r="R20" s="86" t="s">
        <v>37</v>
      </c>
      <c r="S20" s="83"/>
    </row>
    <row r="21" spans="2:19" ht="14.5" customHeight="1" x14ac:dyDescent="0.2">
      <c r="B21" s="32" t="s">
        <v>43</v>
      </c>
      <c r="C21" s="33">
        <v>0.33</v>
      </c>
      <c r="D21" s="34">
        <v>0.28999999999999998</v>
      </c>
      <c r="E21" s="34">
        <v>12.46</v>
      </c>
      <c r="F21" s="34">
        <v>12.08</v>
      </c>
      <c r="G21" s="35">
        <v>410.52</v>
      </c>
      <c r="H21" s="35">
        <v>137.4</v>
      </c>
      <c r="I21" s="35">
        <v>258.86</v>
      </c>
      <c r="J21" s="35">
        <v>2897.96</v>
      </c>
      <c r="K21" s="36">
        <v>3</v>
      </c>
      <c r="L21" s="36">
        <v>3</v>
      </c>
      <c r="M21" s="36">
        <v>4</v>
      </c>
      <c r="N21" s="36">
        <v>5</v>
      </c>
      <c r="O21" s="36">
        <v>3</v>
      </c>
      <c r="P21" s="36">
        <v>4</v>
      </c>
      <c r="Q21" s="36">
        <v>2</v>
      </c>
      <c r="R21" s="37">
        <v>4</v>
      </c>
    </row>
    <row r="22" spans="2:19" ht="14.5" customHeight="1" x14ac:dyDescent="0.2">
      <c r="B22" s="38" t="s">
        <v>44</v>
      </c>
      <c r="C22" s="39">
        <v>0.5</v>
      </c>
      <c r="D22" s="40">
        <v>0.44</v>
      </c>
      <c r="E22" s="40">
        <v>11.83</v>
      </c>
      <c r="F22" s="40">
        <v>10.71</v>
      </c>
      <c r="G22" s="41">
        <v>601.52</v>
      </c>
      <c r="H22" s="41">
        <v>134.35</v>
      </c>
      <c r="I22" s="41">
        <v>418.85</v>
      </c>
      <c r="J22" s="41">
        <v>2891.19</v>
      </c>
      <c r="K22" s="42">
        <v>3</v>
      </c>
      <c r="L22" s="42">
        <v>3</v>
      </c>
      <c r="M22" s="42">
        <v>4</v>
      </c>
      <c r="N22" s="42">
        <v>5</v>
      </c>
      <c r="O22" s="42">
        <v>3</v>
      </c>
      <c r="P22" s="42">
        <v>4</v>
      </c>
      <c r="Q22" s="42">
        <v>4</v>
      </c>
      <c r="R22" s="43">
        <v>4</v>
      </c>
    </row>
    <row r="23" spans="2:19" ht="14.5" customHeight="1" x14ac:dyDescent="0.2">
      <c r="B23" s="38" t="s">
        <v>45</v>
      </c>
      <c r="C23" s="39">
        <v>0.75</v>
      </c>
      <c r="D23" s="40">
        <v>0.71</v>
      </c>
      <c r="E23" s="40">
        <v>56.05</v>
      </c>
      <c r="F23" s="40">
        <v>53.73</v>
      </c>
      <c r="G23" s="44">
        <v>2261.12</v>
      </c>
      <c r="H23" s="41">
        <v>1187.3599999999999</v>
      </c>
      <c r="I23" s="41">
        <v>919.04</v>
      </c>
      <c r="J23" s="41">
        <v>3005.5</v>
      </c>
      <c r="K23" s="42">
        <v>4</v>
      </c>
      <c r="L23" s="42">
        <v>4</v>
      </c>
      <c r="M23" s="42">
        <v>2</v>
      </c>
      <c r="N23" s="42">
        <v>3</v>
      </c>
      <c r="O23" s="42">
        <v>3</v>
      </c>
      <c r="P23" s="42">
        <v>3</v>
      </c>
      <c r="Q23" s="42">
        <v>4</v>
      </c>
      <c r="R23" s="43">
        <v>3</v>
      </c>
    </row>
    <row r="24" spans="2:19" ht="14.5" customHeight="1" x14ac:dyDescent="0.2">
      <c r="B24" s="38" t="s">
        <v>46</v>
      </c>
      <c r="C24" s="39">
        <v>0.5</v>
      </c>
      <c r="D24" s="40">
        <v>0.38</v>
      </c>
      <c r="E24" s="40">
        <v>19.510000000000002</v>
      </c>
      <c r="F24" s="40">
        <v>18.7</v>
      </c>
      <c r="G24" s="41">
        <v>396.2</v>
      </c>
      <c r="H24" s="41">
        <v>862.1</v>
      </c>
      <c r="I24" s="41">
        <v>312.43</v>
      </c>
      <c r="J24" s="41">
        <v>3056.95</v>
      </c>
      <c r="K24" s="42">
        <v>4</v>
      </c>
      <c r="L24" s="42">
        <v>4</v>
      </c>
      <c r="M24" s="42">
        <v>2</v>
      </c>
      <c r="N24" s="42">
        <v>1</v>
      </c>
      <c r="O24" s="42">
        <v>1</v>
      </c>
      <c r="P24" s="42">
        <v>1</v>
      </c>
      <c r="Q24" s="42">
        <v>1</v>
      </c>
      <c r="R24" s="43">
        <v>2</v>
      </c>
    </row>
    <row r="25" spans="2:19" ht="14.5" customHeight="1" x14ac:dyDescent="0.2">
      <c r="B25" s="38" t="s">
        <v>47</v>
      </c>
      <c r="C25" s="39">
        <v>0.33</v>
      </c>
      <c r="D25" s="40">
        <v>0.28000000000000003</v>
      </c>
      <c r="E25" s="40">
        <v>22.14</v>
      </c>
      <c r="F25" s="40">
        <v>20.11</v>
      </c>
      <c r="G25" s="41">
        <v>550.23</v>
      </c>
      <c r="H25" s="41">
        <v>103.16</v>
      </c>
      <c r="I25" s="41">
        <v>345.26</v>
      </c>
      <c r="J25" s="41">
        <v>2877.22</v>
      </c>
      <c r="K25" s="42">
        <v>5</v>
      </c>
      <c r="L25" s="42">
        <v>4</v>
      </c>
      <c r="M25" s="42">
        <v>1</v>
      </c>
      <c r="N25" s="42">
        <v>1</v>
      </c>
      <c r="O25" s="42">
        <v>1</v>
      </c>
      <c r="P25" s="42">
        <v>1</v>
      </c>
      <c r="Q25" s="42">
        <v>1</v>
      </c>
      <c r="R25" s="43">
        <v>1</v>
      </c>
    </row>
    <row r="26" spans="2:19" ht="14.5" customHeight="1" thickBot="1" x14ac:dyDescent="0.25">
      <c r="B26" s="38" t="s">
        <v>48</v>
      </c>
      <c r="C26" s="45">
        <v>0.38</v>
      </c>
      <c r="D26" s="46">
        <v>0.33</v>
      </c>
      <c r="E26" s="46">
        <v>26.33</v>
      </c>
      <c r="F26" s="46">
        <v>25.44</v>
      </c>
      <c r="G26" s="47">
        <v>695.91</v>
      </c>
      <c r="H26" s="47">
        <v>862.1</v>
      </c>
      <c r="I26" s="47">
        <v>428.96</v>
      </c>
      <c r="J26" s="47">
        <v>3056.95</v>
      </c>
      <c r="K26" s="48">
        <v>4</v>
      </c>
      <c r="L26" s="48">
        <v>4</v>
      </c>
      <c r="M26" s="48">
        <v>2</v>
      </c>
      <c r="N26" s="48">
        <v>2</v>
      </c>
      <c r="O26" s="48">
        <v>1</v>
      </c>
      <c r="P26" s="48">
        <v>1</v>
      </c>
      <c r="Q26" s="48">
        <v>2</v>
      </c>
      <c r="R26" s="49">
        <v>2</v>
      </c>
    </row>
    <row r="27" spans="2:19" ht="14.5" customHeight="1" thickBot="1" x14ac:dyDescent="0.25">
      <c r="B27" s="91" t="s">
        <v>38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3"/>
    </row>
    <row r="28" spans="2:19" ht="14.5" customHeight="1" thickBot="1" x14ac:dyDescent="0.25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2:19" ht="17.5" customHeight="1" thickBot="1" x14ac:dyDescent="0.25">
      <c r="B29" s="94" t="s">
        <v>49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6"/>
    </row>
    <row r="30" spans="2:19" ht="17.5" customHeight="1" x14ac:dyDescent="0.2">
      <c r="B30" s="97" t="s">
        <v>40</v>
      </c>
      <c r="C30" s="100" t="s">
        <v>41</v>
      </c>
      <c r="D30" s="101"/>
      <c r="E30" s="101"/>
      <c r="F30" s="101"/>
      <c r="G30" s="101"/>
      <c r="H30" s="101"/>
      <c r="I30" s="101"/>
      <c r="J30" s="102"/>
      <c r="K30" s="103" t="s">
        <v>42</v>
      </c>
      <c r="L30" s="103"/>
      <c r="M30" s="103"/>
      <c r="N30" s="103"/>
      <c r="O30" s="103"/>
      <c r="P30" s="103"/>
      <c r="Q30" s="103"/>
      <c r="R30" s="104"/>
    </row>
    <row r="31" spans="2:19" ht="108" customHeight="1" x14ac:dyDescent="0.2">
      <c r="B31" s="98"/>
      <c r="C31" s="26" t="str">
        <f t="shared" ref="C31:R31" si="1">C12</f>
        <v>For whole sample</v>
      </c>
      <c r="D31" s="27" t="str">
        <f t="shared" si="1"/>
        <v>For sensitive subgroups</v>
      </c>
      <c r="E31" s="27" t="str">
        <f t="shared" si="1"/>
        <v>For whole sample</v>
      </c>
      <c r="F31" s="27" t="str">
        <f t="shared" si="1"/>
        <v>For sensitive subgroups</v>
      </c>
      <c r="G31" s="27" t="str">
        <f t="shared" si="1"/>
        <v>In peak hours</v>
      </c>
      <c r="H31" s="27" t="str">
        <f t="shared" si="1"/>
        <v>In off-peak hours</v>
      </c>
      <c r="I31" s="27" t="str">
        <f t="shared" si="1"/>
        <v>In peak hours</v>
      </c>
      <c r="J31" s="27" t="str">
        <f t="shared" si="1"/>
        <v>In off-peak hours</v>
      </c>
      <c r="K31" s="28" t="str">
        <f t="shared" si="1"/>
        <v>Monetary cost of travel</v>
      </c>
      <c r="L31" s="28" t="str">
        <f t="shared" si="1"/>
        <v>Risk unpunct./disservice</v>
      </c>
      <c r="M31" s="27" t="str">
        <f t="shared" si="1"/>
        <v>Perception of on-board safety</v>
      </c>
      <c r="N31" s="27" t="str">
        <f t="shared" si="1"/>
        <v>Understandability for users</v>
      </c>
      <c r="O31" s="27" t="str">
        <f t="shared" si="1"/>
        <v>Inclusive design of vehicles and technology</v>
      </c>
      <c r="P31" s="27" t="str">
        <f t="shared" si="1"/>
        <v>Availability of infrastructural resources (e.g., parking lots, charging station, vehicle repair spots)</v>
      </c>
      <c r="Q31" s="27" t="str">
        <f>Q12</f>
        <v>Service quality (e.g., adjustment of vehicle size to traffic demand)</v>
      </c>
      <c r="R31" s="84" t="str">
        <f t="shared" si="1"/>
        <v>Real-time passenger information (e.g., localisability on map (like UBER), estimated arrival time etc.)</v>
      </c>
      <c r="S31" s="83"/>
    </row>
    <row r="32" spans="2:19" ht="16" thickBot="1" x14ac:dyDescent="0.25">
      <c r="B32" s="99"/>
      <c r="C32" s="29" t="s">
        <v>22</v>
      </c>
      <c r="D32" s="30" t="s">
        <v>23</v>
      </c>
      <c r="E32" s="30" t="s">
        <v>24</v>
      </c>
      <c r="F32" s="30" t="s">
        <v>25</v>
      </c>
      <c r="G32" s="30" t="s">
        <v>26</v>
      </c>
      <c r="H32" s="30" t="s">
        <v>27</v>
      </c>
      <c r="I32" s="30" t="s">
        <v>28</v>
      </c>
      <c r="J32" s="30" t="s">
        <v>29</v>
      </c>
      <c r="K32" s="31" t="s">
        <v>30</v>
      </c>
      <c r="L32" s="31" t="s">
        <v>31</v>
      </c>
      <c r="M32" s="30" t="s">
        <v>32</v>
      </c>
      <c r="N32" s="30" t="s">
        <v>33</v>
      </c>
      <c r="O32" s="30" t="s">
        <v>34</v>
      </c>
      <c r="P32" s="30" t="s">
        <v>35</v>
      </c>
      <c r="Q32" s="30" t="s">
        <v>36</v>
      </c>
      <c r="R32" s="85" t="s">
        <v>37</v>
      </c>
      <c r="S32" s="83"/>
    </row>
    <row r="33" spans="2:21" ht="14.5" customHeight="1" x14ac:dyDescent="0.2">
      <c r="B33" s="32" t="s">
        <v>43</v>
      </c>
      <c r="C33" s="51">
        <f t="shared" ref="C33:J38" si="2">C21</f>
        <v>0.33</v>
      </c>
      <c r="D33" s="52">
        <f t="shared" si="2"/>
        <v>0.28999999999999998</v>
      </c>
      <c r="E33" s="52">
        <f t="shared" si="2"/>
        <v>12.46</v>
      </c>
      <c r="F33" s="52">
        <f t="shared" si="2"/>
        <v>12.08</v>
      </c>
      <c r="G33" s="52">
        <f t="shared" si="2"/>
        <v>410.52</v>
      </c>
      <c r="H33" s="52">
        <f t="shared" si="2"/>
        <v>137.4</v>
      </c>
      <c r="I33" s="52">
        <f t="shared" si="2"/>
        <v>258.86</v>
      </c>
      <c r="J33" s="52">
        <f t="shared" si="2"/>
        <v>2897.96</v>
      </c>
      <c r="K33" s="52">
        <f t="shared" ref="K33:L38" si="3">1/K21</f>
        <v>0.33333333333333331</v>
      </c>
      <c r="L33" s="52">
        <f t="shared" si="3"/>
        <v>0.33333333333333331</v>
      </c>
      <c r="M33" s="42">
        <f t="shared" ref="M33:R33" si="4">M21</f>
        <v>4</v>
      </c>
      <c r="N33" s="42">
        <f t="shared" si="4"/>
        <v>5</v>
      </c>
      <c r="O33" s="42">
        <f t="shared" si="4"/>
        <v>3</v>
      </c>
      <c r="P33" s="42">
        <f t="shared" si="4"/>
        <v>4</v>
      </c>
      <c r="Q33" s="42">
        <f t="shared" si="4"/>
        <v>2</v>
      </c>
      <c r="R33" s="42">
        <f t="shared" si="4"/>
        <v>4</v>
      </c>
    </row>
    <row r="34" spans="2:21" ht="14.5" customHeight="1" x14ac:dyDescent="0.2">
      <c r="B34" s="38" t="s">
        <v>44</v>
      </c>
      <c r="C34" s="53">
        <f t="shared" si="2"/>
        <v>0.5</v>
      </c>
      <c r="D34" s="41">
        <f t="shared" si="2"/>
        <v>0.44</v>
      </c>
      <c r="E34" s="41">
        <f t="shared" si="2"/>
        <v>11.83</v>
      </c>
      <c r="F34" s="41">
        <f t="shared" si="2"/>
        <v>10.71</v>
      </c>
      <c r="G34" s="41">
        <f t="shared" si="2"/>
        <v>601.52</v>
      </c>
      <c r="H34" s="41">
        <f t="shared" si="2"/>
        <v>134.35</v>
      </c>
      <c r="I34" s="41">
        <f t="shared" si="2"/>
        <v>418.85</v>
      </c>
      <c r="J34" s="41">
        <f t="shared" si="2"/>
        <v>2891.19</v>
      </c>
      <c r="K34" s="41">
        <f t="shared" si="3"/>
        <v>0.33333333333333331</v>
      </c>
      <c r="L34" s="41">
        <f t="shared" si="3"/>
        <v>0.33333333333333331</v>
      </c>
      <c r="M34" s="42">
        <f t="shared" ref="M34:R34" si="5">M22</f>
        <v>4</v>
      </c>
      <c r="N34" s="42">
        <f t="shared" si="5"/>
        <v>5</v>
      </c>
      <c r="O34" s="42">
        <f t="shared" si="5"/>
        <v>3</v>
      </c>
      <c r="P34" s="42">
        <f t="shared" si="5"/>
        <v>4</v>
      </c>
      <c r="Q34" s="42">
        <f t="shared" si="5"/>
        <v>4</v>
      </c>
      <c r="R34" s="42">
        <f t="shared" si="5"/>
        <v>4</v>
      </c>
    </row>
    <row r="35" spans="2:21" ht="14.5" customHeight="1" x14ac:dyDescent="0.2">
      <c r="B35" s="38" t="s">
        <v>45</v>
      </c>
      <c r="C35" s="53">
        <f t="shared" si="2"/>
        <v>0.75</v>
      </c>
      <c r="D35" s="41">
        <f t="shared" si="2"/>
        <v>0.71</v>
      </c>
      <c r="E35" s="41">
        <f t="shared" si="2"/>
        <v>56.05</v>
      </c>
      <c r="F35" s="41">
        <f t="shared" si="2"/>
        <v>53.73</v>
      </c>
      <c r="G35" s="41">
        <f t="shared" si="2"/>
        <v>2261.12</v>
      </c>
      <c r="H35" s="41">
        <f t="shared" si="2"/>
        <v>1187.3599999999999</v>
      </c>
      <c r="I35" s="41">
        <f t="shared" si="2"/>
        <v>919.04</v>
      </c>
      <c r="J35" s="41">
        <f t="shared" si="2"/>
        <v>3005.5</v>
      </c>
      <c r="K35" s="41">
        <f t="shared" si="3"/>
        <v>0.25</v>
      </c>
      <c r="L35" s="41">
        <f t="shared" si="3"/>
        <v>0.25</v>
      </c>
      <c r="M35" s="42">
        <f t="shared" ref="M35:R35" si="6">M23</f>
        <v>2</v>
      </c>
      <c r="N35" s="42">
        <f t="shared" si="6"/>
        <v>3</v>
      </c>
      <c r="O35" s="42">
        <f t="shared" si="6"/>
        <v>3</v>
      </c>
      <c r="P35" s="42">
        <f t="shared" si="6"/>
        <v>3</v>
      </c>
      <c r="Q35" s="42">
        <f t="shared" si="6"/>
        <v>4</v>
      </c>
      <c r="R35" s="42">
        <f t="shared" si="6"/>
        <v>3</v>
      </c>
    </row>
    <row r="36" spans="2:21" ht="14.5" customHeight="1" x14ac:dyDescent="0.2">
      <c r="B36" s="38" t="s">
        <v>46</v>
      </c>
      <c r="C36" s="53">
        <f t="shared" si="2"/>
        <v>0.5</v>
      </c>
      <c r="D36" s="41">
        <f t="shared" si="2"/>
        <v>0.38</v>
      </c>
      <c r="E36" s="41">
        <f t="shared" si="2"/>
        <v>19.510000000000002</v>
      </c>
      <c r="F36" s="41">
        <f t="shared" si="2"/>
        <v>18.7</v>
      </c>
      <c r="G36" s="41">
        <f t="shared" si="2"/>
        <v>396.2</v>
      </c>
      <c r="H36" s="41">
        <f t="shared" si="2"/>
        <v>862.1</v>
      </c>
      <c r="I36" s="41">
        <f t="shared" si="2"/>
        <v>312.43</v>
      </c>
      <c r="J36" s="41">
        <f t="shared" si="2"/>
        <v>3056.95</v>
      </c>
      <c r="K36" s="41">
        <f t="shared" si="3"/>
        <v>0.25</v>
      </c>
      <c r="L36" s="41">
        <f t="shared" si="3"/>
        <v>0.25</v>
      </c>
      <c r="M36" s="42">
        <f t="shared" ref="M36:R36" si="7">M24</f>
        <v>2</v>
      </c>
      <c r="N36" s="42">
        <f t="shared" si="7"/>
        <v>1</v>
      </c>
      <c r="O36" s="42">
        <f t="shared" si="7"/>
        <v>1</v>
      </c>
      <c r="P36" s="42">
        <f t="shared" si="7"/>
        <v>1</v>
      </c>
      <c r="Q36" s="42">
        <f t="shared" si="7"/>
        <v>1</v>
      </c>
      <c r="R36" s="42">
        <f t="shared" si="7"/>
        <v>2</v>
      </c>
    </row>
    <row r="37" spans="2:21" ht="14.5" customHeight="1" x14ac:dyDescent="0.2">
      <c r="B37" s="38" t="s">
        <v>47</v>
      </c>
      <c r="C37" s="53">
        <f t="shared" si="2"/>
        <v>0.33</v>
      </c>
      <c r="D37" s="41">
        <f t="shared" si="2"/>
        <v>0.28000000000000003</v>
      </c>
      <c r="E37" s="41">
        <f t="shared" si="2"/>
        <v>22.14</v>
      </c>
      <c r="F37" s="41">
        <f t="shared" si="2"/>
        <v>20.11</v>
      </c>
      <c r="G37" s="41">
        <f t="shared" si="2"/>
        <v>550.23</v>
      </c>
      <c r="H37" s="41">
        <f t="shared" si="2"/>
        <v>103.16</v>
      </c>
      <c r="I37" s="41">
        <f t="shared" si="2"/>
        <v>345.26</v>
      </c>
      <c r="J37" s="41">
        <f t="shared" si="2"/>
        <v>2877.22</v>
      </c>
      <c r="K37" s="41">
        <f t="shared" si="3"/>
        <v>0.2</v>
      </c>
      <c r="L37" s="41">
        <f t="shared" si="3"/>
        <v>0.25</v>
      </c>
      <c r="M37" s="42">
        <f t="shared" ref="M37:R37" si="8">M25</f>
        <v>1</v>
      </c>
      <c r="N37" s="42">
        <f t="shared" si="8"/>
        <v>1</v>
      </c>
      <c r="O37" s="42">
        <f t="shared" si="8"/>
        <v>1</v>
      </c>
      <c r="P37" s="42">
        <f t="shared" si="8"/>
        <v>1</v>
      </c>
      <c r="Q37" s="42">
        <f t="shared" si="8"/>
        <v>1</v>
      </c>
      <c r="R37" s="42">
        <f t="shared" si="8"/>
        <v>1</v>
      </c>
    </row>
    <row r="38" spans="2:21" ht="14.5" customHeight="1" thickBot="1" x14ac:dyDescent="0.25">
      <c r="B38" s="38" t="s">
        <v>48</v>
      </c>
      <c r="C38" s="54">
        <f t="shared" si="2"/>
        <v>0.38</v>
      </c>
      <c r="D38" s="55">
        <f t="shared" si="2"/>
        <v>0.33</v>
      </c>
      <c r="E38" s="55">
        <f t="shared" si="2"/>
        <v>26.33</v>
      </c>
      <c r="F38" s="55">
        <f t="shared" si="2"/>
        <v>25.44</v>
      </c>
      <c r="G38" s="55">
        <f t="shared" si="2"/>
        <v>695.91</v>
      </c>
      <c r="H38" s="55">
        <f t="shared" si="2"/>
        <v>862.1</v>
      </c>
      <c r="I38" s="55">
        <f t="shared" si="2"/>
        <v>428.96</v>
      </c>
      <c r="J38" s="55">
        <f t="shared" si="2"/>
        <v>3056.95</v>
      </c>
      <c r="K38" s="55">
        <f t="shared" si="3"/>
        <v>0.25</v>
      </c>
      <c r="L38" s="55">
        <f t="shared" si="3"/>
        <v>0.25</v>
      </c>
      <c r="M38" s="42">
        <f t="shared" ref="M38:R38" si="9">M26</f>
        <v>2</v>
      </c>
      <c r="N38" s="42">
        <f t="shared" si="9"/>
        <v>2</v>
      </c>
      <c r="O38" s="42">
        <f t="shared" si="9"/>
        <v>1</v>
      </c>
      <c r="P38" s="42">
        <f t="shared" si="9"/>
        <v>1</v>
      </c>
      <c r="Q38" s="42">
        <f t="shared" si="9"/>
        <v>2</v>
      </c>
      <c r="R38" s="42">
        <f t="shared" si="9"/>
        <v>2</v>
      </c>
    </row>
    <row r="39" spans="2:21" ht="20" customHeight="1" thickBot="1" x14ac:dyDescent="0.25">
      <c r="B39" s="56" t="s">
        <v>50</v>
      </c>
      <c r="C39" s="57">
        <f t="shared" ref="C39:R39" si="10">SQRT(C33^2+C34^2+C35^2+C36^2+C37^2+C38^2)</f>
        <v>1.1936079758446656</v>
      </c>
      <c r="D39" s="58">
        <f t="shared" si="10"/>
        <v>1.0552250944703694</v>
      </c>
      <c r="E39" s="58">
        <f t="shared" si="10"/>
        <v>70.716982401683396</v>
      </c>
      <c r="F39" s="58">
        <f t="shared" si="10"/>
        <v>67.445082103886563</v>
      </c>
      <c r="G39" s="58">
        <f t="shared" si="10"/>
        <v>2566.5219376034952</v>
      </c>
      <c r="H39" s="58">
        <f t="shared" si="10"/>
        <v>1715.7585079783228</v>
      </c>
      <c r="I39" s="58">
        <f t="shared" si="10"/>
        <v>1219.7958836625087</v>
      </c>
      <c r="J39" s="58">
        <f t="shared" si="10"/>
        <v>7263.5021553724337</v>
      </c>
      <c r="K39" s="59">
        <f t="shared" si="10"/>
        <v>0.6706133179576903</v>
      </c>
      <c r="L39" s="59">
        <f t="shared" si="10"/>
        <v>0.68718427093627676</v>
      </c>
      <c r="M39" s="58">
        <f t="shared" si="10"/>
        <v>6.7082039324993694</v>
      </c>
      <c r="N39" s="58">
        <f t="shared" si="10"/>
        <v>8.0622577482985491</v>
      </c>
      <c r="O39" s="58">
        <f t="shared" si="10"/>
        <v>5.4772255750516612</v>
      </c>
      <c r="P39" s="58">
        <f t="shared" si="10"/>
        <v>6.6332495807107996</v>
      </c>
      <c r="Q39" s="58">
        <f t="shared" si="10"/>
        <v>6.4807406984078604</v>
      </c>
      <c r="R39" s="60">
        <f t="shared" si="10"/>
        <v>7.0710678118654755</v>
      </c>
    </row>
    <row r="40" spans="2:21" ht="14.5" customHeight="1" thickBot="1" x14ac:dyDescent="0.25">
      <c r="B40" s="91" t="s">
        <v>38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3"/>
    </row>
    <row r="41" spans="2:21" ht="14.5" customHeight="1" thickBot="1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1" ht="17.5" customHeight="1" thickBot="1" x14ac:dyDescent="0.25">
      <c r="B42" s="94" t="s">
        <v>51</v>
      </c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6"/>
    </row>
    <row r="43" spans="2:21" ht="17.5" customHeight="1" x14ac:dyDescent="0.2">
      <c r="B43" s="98" t="s">
        <v>52</v>
      </c>
      <c r="C43" s="105" t="s">
        <v>41</v>
      </c>
      <c r="D43" s="106"/>
      <c r="E43" s="106"/>
      <c r="F43" s="106"/>
      <c r="G43" s="106"/>
      <c r="H43" s="106"/>
      <c r="I43" s="106"/>
      <c r="J43" s="107"/>
      <c r="K43" s="108" t="s">
        <v>42</v>
      </c>
      <c r="L43" s="108"/>
      <c r="M43" s="108"/>
      <c r="N43" s="108"/>
      <c r="O43" s="108"/>
      <c r="P43" s="108"/>
      <c r="Q43" s="108"/>
      <c r="R43" s="109"/>
      <c r="S43" s="110" t="s">
        <v>53</v>
      </c>
      <c r="T43" s="110" t="s">
        <v>54</v>
      </c>
    </row>
    <row r="44" spans="2:21" ht="118.5" customHeight="1" x14ac:dyDescent="0.2">
      <c r="B44" s="98"/>
      <c r="C44" s="26" t="str">
        <f t="shared" ref="C44:R44" si="11">C19</f>
        <v>For whole sample</v>
      </c>
      <c r="D44" s="27" t="str">
        <f t="shared" si="11"/>
        <v>For sensitive subgroups</v>
      </c>
      <c r="E44" s="27" t="str">
        <f t="shared" si="11"/>
        <v>For whole sample</v>
      </c>
      <c r="F44" s="27" t="str">
        <f t="shared" si="11"/>
        <v>For sensitive subgroups</v>
      </c>
      <c r="G44" s="27" t="str">
        <f t="shared" si="11"/>
        <v>In peak hours</v>
      </c>
      <c r="H44" s="27" t="str">
        <f t="shared" si="11"/>
        <v>In off-peak hours</v>
      </c>
      <c r="I44" s="27" t="str">
        <f t="shared" si="11"/>
        <v>In peak hours</v>
      </c>
      <c r="J44" s="27" t="str">
        <f t="shared" si="11"/>
        <v>In off-peak hours</v>
      </c>
      <c r="K44" s="28" t="str">
        <f t="shared" si="11"/>
        <v>Monetary cost of travel</v>
      </c>
      <c r="L44" s="28" t="str">
        <f t="shared" si="11"/>
        <v>Risk unpunct./disservice</v>
      </c>
      <c r="M44" s="27" t="str">
        <f t="shared" si="11"/>
        <v>Perception of on-board safety</v>
      </c>
      <c r="N44" s="27" t="str">
        <f t="shared" si="11"/>
        <v>Understandability for users</v>
      </c>
      <c r="O44" s="27" t="str">
        <f t="shared" si="11"/>
        <v>Inclusive design of vehicles and technology</v>
      </c>
      <c r="P44" s="27" t="str">
        <f t="shared" si="11"/>
        <v>Availability of infrastructural resources (e.g., parking lots, charging station, vehicle repair spots)</v>
      </c>
      <c r="Q44" s="27" t="str">
        <f t="shared" si="11"/>
        <v>Service quality (e.g., adjustment of vehicle size to traffic demand)</v>
      </c>
      <c r="R44" s="61" t="str">
        <f t="shared" si="11"/>
        <v>Real-time passenger information (e.g., localisability on map (like UBER), estimated arrival time etc.)</v>
      </c>
      <c r="S44" s="111"/>
      <c r="T44" s="111"/>
    </row>
    <row r="45" spans="2:21" ht="16" thickBot="1" x14ac:dyDescent="0.25">
      <c r="B45" s="99"/>
      <c r="C45" s="29" t="s">
        <v>22</v>
      </c>
      <c r="D45" s="30" t="s">
        <v>23</v>
      </c>
      <c r="E45" s="30" t="s">
        <v>24</v>
      </c>
      <c r="F45" s="30" t="s">
        <v>25</v>
      </c>
      <c r="G45" s="30" t="s">
        <v>26</v>
      </c>
      <c r="H45" s="30" t="s">
        <v>27</v>
      </c>
      <c r="I45" s="30" t="s">
        <v>28</v>
      </c>
      <c r="J45" s="30" t="s">
        <v>29</v>
      </c>
      <c r="K45" s="31" t="s">
        <v>30</v>
      </c>
      <c r="L45" s="31" t="s">
        <v>31</v>
      </c>
      <c r="M45" s="30" t="s">
        <v>32</v>
      </c>
      <c r="N45" s="30" t="s">
        <v>33</v>
      </c>
      <c r="O45" s="30" t="s">
        <v>34</v>
      </c>
      <c r="P45" s="30" t="s">
        <v>35</v>
      </c>
      <c r="Q45" s="30" t="s">
        <v>36</v>
      </c>
      <c r="R45" s="62" t="s">
        <v>37</v>
      </c>
      <c r="S45" s="112"/>
      <c r="T45" s="112"/>
    </row>
    <row r="46" spans="2:21" ht="14.5" customHeight="1" x14ac:dyDescent="0.2">
      <c r="B46" s="32" t="s">
        <v>43</v>
      </c>
      <c r="C46" s="63">
        <f t="shared" ref="C46:R51" si="12">C33/C$39</f>
        <v>0.2764726833921104</v>
      </c>
      <c r="D46" s="35">
        <f t="shared" si="12"/>
        <v>0.27482288046376929</v>
      </c>
      <c r="E46" s="35">
        <f t="shared" si="12"/>
        <v>0.17619530099892095</v>
      </c>
      <c r="F46" s="35">
        <f t="shared" si="12"/>
        <v>0.17910868551383796</v>
      </c>
      <c r="G46" s="35">
        <f t="shared" si="12"/>
        <v>0.15995187650074225</v>
      </c>
      <c r="H46" s="35">
        <f t="shared" si="12"/>
        <v>8.0081199866465086E-2</v>
      </c>
      <c r="I46" s="35">
        <f t="shared" si="12"/>
        <v>0.21221583337595604</v>
      </c>
      <c r="J46" s="35">
        <f t="shared" si="12"/>
        <v>0.39897558202781425</v>
      </c>
      <c r="K46" s="35">
        <f t="shared" si="12"/>
        <v>0.4970574314695666</v>
      </c>
      <c r="L46" s="35">
        <f t="shared" si="12"/>
        <v>0.48507125007266594</v>
      </c>
      <c r="M46" s="35">
        <f t="shared" si="12"/>
        <v>0.59628479399994394</v>
      </c>
      <c r="N46" s="35">
        <f t="shared" si="12"/>
        <v>0.62017367294604231</v>
      </c>
      <c r="O46" s="35">
        <f t="shared" si="12"/>
        <v>0.54772255750516607</v>
      </c>
      <c r="P46" s="35">
        <f t="shared" si="12"/>
        <v>0.60302268915552726</v>
      </c>
      <c r="Q46" s="35">
        <f t="shared" si="12"/>
        <v>0.30860669992418382</v>
      </c>
      <c r="R46" s="64">
        <f t="shared" si="12"/>
        <v>0.56568542494923801</v>
      </c>
      <c r="S46" s="87">
        <f t="shared" ref="S46:S51" si="13">(C46*$C$52+D46*$D$52+E46*$E$52+F46*$F$52+G46*$G$52+H46*$H$52+I46*$I$52+J46*$J$52+K46*$K$52+L46*$L$52+M46*$M$52+N46*$N$52+O46*$O$52+P46*$P$52+Q46*$Q$52+R46*$R$52)/SUM($C$52:$R$52)</f>
        <v>0.45128066070472589</v>
      </c>
      <c r="T46" s="65">
        <f>_xlfn.RANK.EQ(S46,$S$46:$S$51,0)</f>
        <v>3</v>
      </c>
      <c r="U46" s="66"/>
    </row>
    <row r="47" spans="2:21" ht="14.5" customHeight="1" x14ac:dyDescent="0.2">
      <c r="B47" s="38" t="s">
        <v>44</v>
      </c>
      <c r="C47" s="53">
        <f t="shared" si="12"/>
        <v>0.41889800513956121</v>
      </c>
      <c r="D47" s="41">
        <f t="shared" si="12"/>
        <v>0.41697264622089136</v>
      </c>
      <c r="E47" s="41">
        <f t="shared" si="12"/>
        <v>0.16728654982481819</v>
      </c>
      <c r="F47" s="41">
        <f t="shared" si="12"/>
        <v>0.15879586273619245</v>
      </c>
      <c r="G47" s="41">
        <f t="shared" si="12"/>
        <v>0.23437165729495879</v>
      </c>
      <c r="H47" s="41">
        <f t="shared" si="12"/>
        <v>7.8303560422558843E-2</v>
      </c>
      <c r="I47" s="41">
        <f t="shared" si="12"/>
        <v>0.34337712203321946</v>
      </c>
      <c r="J47" s="41">
        <f t="shared" si="12"/>
        <v>0.39804352475637905</v>
      </c>
      <c r="K47" s="41">
        <f t="shared" si="12"/>
        <v>0.4970574314695666</v>
      </c>
      <c r="L47" s="41">
        <f t="shared" si="12"/>
        <v>0.48507125007266594</v>
      </c>
      <c r="M47" s="41">
        <f t="shared" si="12"/>
        <v>0.59628479399994394</v>
      </c>
      <c r="N47" s="41">
        <f t="shared" si="12"/>
        <v>0.62017367294604231</v>
      </c>
      <c r="O47" s="41">
        <f t="shared" si="12"/>
        <v>0.54772255750516607</v>
      </c>
      <c r="P47" s="41">
        <f t="shared" si="12"/>
        <v>0.60302268915552726</v>
      </c>
      <c r="Q47" s="41">
        <f t="shared" si="12"/>
        <v>0.61721339984836765</v>
      </c>
      <c r="R47" s="67">
        <f t="shared" si="12"/>
        <v>0.56568542494923801</v>
      </c>
      <c r="S47" s="88">
        <f t="shared" si="13"/>
        <v>0.48041368873942059</v>
      </c>
      <c r="T47" s="68">
        <f>_xlfn.RANK.EQ(S47,$S$46:$S$51,0)</f>
        <v>1</v>
      </c>
      <c r="U47" s="66"/>
    </row>
    <row r="48" spans="2:21" ht="14.5" customHeight="1" x14ac:dyDescent="0.2">
      <c r="B48" s="38" t="s">
        <v>45</v>
      </c>
      <c r="C48" s="53">
        <f t="shared" si="12"/>
        <v>0.62834700770934182</v>
      </c>
      <c r="D48" s="41">
        <f t="shared" si="12"/>
        <v>0.67284222458371101</v>
      </c>
      <c r="E48" s="41">
        <f t="shared" si="12"/>
        <v>0.79259603699755354</v>
      </c>
      <c r="F48" s="41">
        <f t="shared" si="12"/>
        <v>0.79664815171014192</v>
      </c>
      <c r="G48" s="41">
        <f t="shared" si="12"/>
        <v>0.88100552224826645</v>
      </c>
      <c r="H48" s="41">
        <f t="shared" si="12"/>
        <v>0.69203212134967962</v>
      </c>
      <c r="I48" s="41">
        <f t="shared" si="12"/>
        <v>0.75343753189306428</v>
      </c>
      <c r="J48" s="41">
        <f t="shared" si="12"/>
        <v>0.413781112156343</v>
      </c>
      <c r="K48" s="41">
        <f t="shared" si="12"/>
        <v>0.37279307360217495</v>
      </c>
      <c r="L48" s="41">
        <f t="shared" si="12"/>
        <v>0.36380343755449945</v>
      </c>
      <c r="M48" s="41">
        <f t="shared" si="12"/>
        <v>0.29814239699997197</v>
      </c>
      <c r="N48" s="41">
        <f t="shared" si="12"/>
        <v>0.37210420376762537</v>
      </c>
      <c r="O48" s="41">
        <f t="shared" si="12"/>
        <v>0.54772255750516607</v>
      </c>
      <c r="P48" s="41">
        <f t="shared" si="12"/>
        <v>0.45226701686664544</v>
      </c>
      <c r="Q48" s="41">
        <f t="shared" si="12"/>
        <v>0.61721339984836765</v>
      </c>
      <c r="R48" s="67">
        <f t="shared" si="12"/>
        <v>0.42426406871192851</v>
      </c>
      <c r="S48" s="88">
        <f t="shared" si="13"/>
        <v>0.48022242361337031</v>
      </c>
      <c r="T48" s="68">
        <f t="shared" ref="T48:T51" si="14">_xlfn.RANK.EQ(S48,$S$46:$S$51,0)</f>
        <v>2</v>
      </c>
      <c r="U48" s="66"/>
    </row>
    <row r="49" spans="2:22" ht="14.5" customHeight="1" x14ac:dyDescent="0.2">
      <c r="B49" s="38" t="s">
        <v>46</v>
      </c>
      <c r="C49" s="53">
        <f t="shared" si="12"/>
        <v>0.41889800513956121</v>
      </c>
      <c r="D49" s="41">
        <f t="shared" si="12"/>
        <v>0.36011273991804255</v>
      </c>
      <c r="E49" s="41">
        <f t="shared" si="12"/>
        <v>0.27588846889959451</v>
      </c>
      <c r="F49" s="41">
        <f t="shared" si="12"/>
        <v>0.27726261747589154</v>
      </c>
      <c r="G49" s="41">
        <f t="shared" si="12"/>
        <v>0.1543723411029769</v>
      </c>
      <c r="H49" s="41">
        <f t="shared" si="12"/>
        <v>0.50245998839068085</v>
      </c>
      <c r="I49" s="41">
        <f t="shared" si="12"/>
        <v>0.25613301715850245</v>
      </c>
      <c r="J49" s="41">
        <f t="shared" si="12"/>
        <v>0.42086447206998256</v>
      </c>
      <c r="K49" s="41">
        <f t="shared" si="12"/>
        <v>0.37279307360217495</v>
      </c>
      <c r="L49" s="41">
        <f t="shared" si="12"/>
        <v>0.36380343755449945</v>
      </c>
      <c r="M49" s="41">
        <f t="shared" si="12"/>
        <v>0.29814239699997197</v>
      </c>
      <c r="N49" s="41">
        <f t="shared" si="12"/>
        <v>0.12403473458920847</v>
      </c>
      <c r="O49" s="41">
        <f t="shared" si="12"/>
        <v>0.18257418583505536</v>
      </c>
      <c r="P49" s="41">
        <f t="shared" si="12"/>
        <v>0.15075567228888181</v>
      </c>
      <c r="Q49" s="41">
        <f t="shared" si="12"/>
        <v>0.15430334996209191</v>
      </c>
      <c r="R49" s="67">
        <f t="shared" si="12"/>
        <v>0.28284271247461901</v>
      </c>
      <c r="S49" s="88">
        <f t="shared" si="13"/>
        <v>0.2997895998747323</v>
      </c>
      <c r="T49" s="68">
        <f t="shared" si="14"/>
        <v>5</v>
      </c>
      <c r="U49" s="66"/>
      <c r="V49" s="90"/>
    </row>
    <row r="50" spans="2:22" ht="14.5" customHeight="1" x14ac:dyDescent="0.2">
      <c r="B50" s="38" t="s">
        <v>47</v>
      </c>
      <c r="C50" s="53">
        <f t="shared" si="12"/>
        <v>0.2764726833921104</v>
      </c>
      <c r="D50" s="41">
        <f t="shared" si="12"/>
        <v>0.26534622941329455</v>
      </c>
      <c r="E50" s="41">
        <f t="shared" si="12"/>
        <v>0.31307896983275357</v>
      </c>
      <c r="F50" s="41">
        <f t="shared" si="12"/>
        <v>0.29816851537113259</v>
      </c>
      <c r="G50" s="41">
        <f t="shared" si="12"/>
        <v>0.2143874135413705</v>
      </c>
      <c r="H50" s="41">
        <f t="shared" si="12"/>
        <v>6.0125011486350348E-2</v>
      </c>
      <c r="I50" s="41">
        <f t="shared" si="12"/>
        <v>0.28304735622105609</v>
      </c>
      <c r="J50" s="41">
        <f t="shared" si="12"/>
        <v>0.39612021012093596</v>
      </c>
      <c r="K50" s="41">
        <f t="shared" si="12"/>
        <v>0.29823445888173999</v>
      </c>
      <c r="L50" s="41">
        <f t="shared" si="12"/>
        <v>0.36380343755449945</v>
      </c>
      <c r="M50" s="41">
        <f t="shared" si="12"/>
        <v>0.14907119849998599</v>
      </c>
      <c r="N50" s="41">
        <f t="shared" si="12"/>
        <v>0.12403473458920847</v>
      </c>
      <c r="O50" s="41">
        <f t="shared" si="12"/>
        <v>0.18257418583505536</v>
      </c>
      <c r="P50" s="41">
        <f t="shared" si="12"/>
        <v>0.15075567228888181</v>
      </c>
      <c r="Q50" s="41">
        <f t="shared" si="12"/>
        <v>0.15430334996209191</v>
      </c>
      <c r="R50" s="67">
        <f t="shared" si="12"/>
        <v>0.1414213562373095</v>
      </c>
      <c r="S50" s="88">
        <f t="shared" si="13"/>
        <v>0.24306496325774044</v>
      </c>
      <c r="T50" s="68">
        <f t="shared" si="14"/>
        <v>6</v>
      </c>
      <c r="U50" s="66"/>
    </row>
    <row r="51" spans="2:22" ht="14.5" customHeight="1" thickBot="1" x14ac:dyDescent="0.25">
      <c r="B51" s="38" t="s">
        <v>48</v>
      </c>
      <c r="C51" s="69">
        <f t="shared" si="12"/>
        <v>0.31836248390606653</v>
      </c>
      <c r="D51" s="47">
        <f t="shared" si="12"/>
        <v>0.31272948466566852</v>
      </c>
      <c r="E51" s="47">
        <f t="shared" si="12"/>
        <v>0.37232923557797654</v>
      </c>
      <c r="F51" s="47">
        <f t="shared" si="12"/>
        <v>0.37719577479073163</v>
      </c>
      <c r="G51" s="47">
        <f t="shared" si="12"/>
        <v>0.27114905577226822</v>
      </c>
      <c r="H51" s="47">
        <f t="shared" si="12"/>
        <v>0.50245998839068085</v>
      </c>
      <c r="I51" s="47">
        <f t="shared" si="12"/>
        <v>0.35166539397724678</v>
      </c>
      <c r="J51" s="47">
        <f t="shared" si="12"/>
        <v>0.42086447206998256</v>
      </c>
      <c r="K51" s="47">
        <f t="shared" si="12"/>
        <v>0.37279307360217495</v>
      </c>
      <c r="L51" s="47">
        <f t="shared" si="12"/>
        <v>0.36380343755449945</v>
      </c>
      <c r="M51" s="47">
        <f t="shared" si="12"/>
        <v>0.29814239699997197</v>
      </c>
      <c r="N51" s="47">
        <f t="shared" si="12"/>
        <v>0.24806946917841693</v>
      </c>
      <c r="O51" s="47">
        <f t="shared" si="12"/>
        <v>0.18257418583505536</v>
      </c>
      <c r="P51" s="47">
        <f t="shared" si="12"/>
        <v>0.15075567228888181</v>
      </c>
      <c r="Q51" s="47">
        <f t="shared" si="12"/>
        <v>0.30860669992418382</v>
      </c>
      <c r="R51" s="70">
        <f t="shared" si="12"/>
        <v>0.28284271247461901</v>
      </c>
      <c r="S51" s="89">
        <f t="shared" si="13"/>
        <v>0.31258926105485618</v>
      </c>
      <c r="T51" s="71">
        <f t="shared" si="14"/>
        <v>4</v>
      </c>
      <c r="U51" s="66"/>
    </row>
    <row r="52" spans="2:22" ht="20" customHeight="1" thickBot="1" x14ac:dyDescent="0.25">
      <c r="B52" s="72" t="s">
        <v>55</v>
      </c>
      <c r="C52" s="73">
        <f t="shared" ref="C52:R52" si="15">C14</f>
        <v>0.08</v>
      </c>
      <c r="D52" s="74">
        <f t="shared" si="15"/>
        <v>0.03</v>
      </c>
      <c r="E52" s="74">
        <f t="shared" si="15"/>
        <v>0.03</v>
      </c>
      <c r="F52" s="74">
        <f t="shared" si="15"/>
        <v>0.03</v>
      </c>
      <c r="G52" s="74">
        <f t="shared" si="15"/>
        <v>0.03</v>
      </c>
      <c r="H52" s="74">
        <f t="shared" si="15"/>
        <v>0.02</v>
      </c>
      <c r="I52" s="74">
        <f t="shared" si="15"/>
        <v>0.02</v>
      </c>
      <c r="J52" s="74">
        <f t="shared" si="15"/>
        <v>0.02</v>
      </c>
      <c r="K52" s="75">
        <f t="shared" si="15"/>
        <v>0.2</v>
      </c>
      <c r="L52" s="75">
        <f t="shared" si="15"/>
        <v>0.15</v>
      </c>
      <c r="M52" s="74">
        <f t="shared" si="15"/>
        <v>7.0000000000000007E-2</v>
      </c>
      <c r="N52" s="74">
        <f t="shared" si="15"/>
        <v>0.05</v>
      </c>
      <c r="O52" s="74">
        <f t="shared" si="15"/>
        <v>0.05</v>
      </c>
      <c r="P52" s="74">
        <f t="shared" si="15"/>
        <v>0.1</v>
      </c>
      <c r="Q52" s="74">
        <f t="shared" si="15"/>
        <v>0.03</v>
      </c>
      <c r="R52" s="76">
        <f t="shared" si="15"/>
        <v>0.08</v>
      </c>
      <c r="S52" s="77"/>
      <c r="T52" s="78"/>
    </row>
    <row r="53" spans="2:22" ht="14.5" customHeight="1" thickBot="1" x14ac:dyDescent="0.25">
      <c r="B53" s="91" t="s">
        <v>38</v>
      </c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3"/>
    </row>
    <row r="55" spans="2:22" x14ac:dyDescent="0.2">
      <c r="G55" s="79"/>
    </row>
  </sheetData>
  <mergeCells count="41">
    <mergeCell ref="B53:T53"/>
    <mergeCell ref="B29:R29"/>
    <mergeCell ref="B30:B32"/>
    <mergeCell ref="C30:J30"/>
    <mergeCell ref="K30:R30"/>
    <mergeCell ref="B40:R40"/>
    <mergeCell ref="B42:T42"/>
    <mergeCell ref="B43:B45"/>
    <mergeCell ref="C43:J43"/>
    <mergeCell ref="K43:R43"/>
    <mergeCell ref="S43:S45"/>
    <mergeCell ref="T43:T45"/>
    <mergeCell ref="B27:R27"/>
    <mergeCell ref="C10:D10"/>
    <mergeCell ref="E10:F10"/>
    <mergeCell ref="G10:H10"/>
    <mergeCell ref="I10:J10"/>
    <mergeCell ref="K10:R10"/>
    <mergeCell ref="C11:D11"/>
    <mergeCell ref="E11:F11"/>
    <mergeCell ref="G11:H11"/>
    <mergeCell ref="I11:J11"/>
    <mergeCell ref="K11:R11"/>
    <mergeCell ref="B15:R15"/>
    <mergeCell ref="B17:R17"/>
    <mergeCell ref="B18:B20"/>
    <mergeCell ref="C18:J18"/>
    <mergeCell ref="K18:R18"/>
    <mergeCell ref="C8:F8"/>
    <mergeCell ref="G8:J8"/>
    <mergeCell ref="K8:R8"/>
    <mergeCell ref="C9:F9"/>
    <mergeCell ref="G9:J9"/>
    <mergeCell ref="K9:R9"/>
    <mergeCell ref="C7:J7"/>
    <mergeCell ref="K7:R7"/>
    <mergeCell ref="C2:R2"/>
    <mergeCell ref="C3:R3"/>
    <mergeCell ref="B5:R5"/>
    <mergeCell ref="C6:J6"/>
    <mergeCell ref="K6:R6"/>
  </mergeCells>
  <conditionalFormatting sqref="S46:S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6:T5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60B4-7DB4-524D-BAAC-DE948938967E}">
  <sheetPr>
    <tabColor theme="0" tint="-0.249977111117893"/>
  </sheetPr>
  <dimension ref="B1:V55"/>
  <sheetViews>
    <sheetView zoomScaleNormal="100" workbookViewId="0">
      <selection activeCell="B2" sqref="B2"/>
    </sheetView>
  </sheetViews>
  <sheetFormatPr baseColWidth="10" defaultColWidth="9.1640625" defaultRowHeight="15" x14ac:dyDescent="0.2"/>
  <cols>
    <col min="1" max="1" width="2.6640625" customWidth="1"/>
    <col min="2" max="2" width="20.5" customWidth="1"/>
    <col min="3" max="18" width="11.5" customWidth="1"/>
    <col min="19" max="20" width="10.6640625" customWidth="1"/>
  </cols>
  <sheetData>
    <row r="1" spans="2:19" ht="16" thickBot="1" x14ac:dyDescent="0.25"/>
    <row r="2" spans="2:19" s="2" customFormat="1" ht="18" customHeight="1" thickBot="1" x14ac:dyDescent="0.3">
      <c r="B2" s="1" t="s">
        <v>0</v>
      </c>
      <c r="C2" s="124" t="s">
        <v>61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6"/>
    </row>
    <row r="3" spans="2:19" s="2" customFormat="1" ht="18" customHeight="1" thickBot="1" x14ac:dyDescent="0.3">
      <c r="B3" s="1" t="s">
        <v>62</v>
      </c>
      <c r="C3" s="124" t="s">
        <v>65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4" spans="2:19" ht="14.5" customHeight="1" thickBo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2:19" s="4" customFormat="1" ht="17.5" customHeight="1" thickBot="1" x14ac:dyDescent="0.25">
      <c r="B5" s="94" t="s">
        <v>1</v>
      </c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6"/>
    </row>
    <row r="6" spans="2:19" ht="14.5" customHeight="1" x14ac:dyDescent="0.2">
      <c r="B6" s="5" t="s">
        <v>2</v>
      </c>
      <c r="C6" s="113" t="s">
        <v>3</v>
      </c>
      <c r="D6" s="115"/>
      <c r="E6" s="115"/>
      <c r="F6" s="115"/>
      <c r="G6" s="115"/>
      <c r="H6" s="115"/>
      <c r="I6" s="115"/>
      <c r="J6" s="114"/>
      <c r="K6" s="117" t="s">
        <v>4</v>
      </c>
      <c r="L6" s="117"/>
      <c r="M6" s="117"/>
      <c r="N6" s="117"/>
      <c r="O6" s="117"/>
      <c r="P6" s="117"/>
      <c r="Q6" s="117"/>
      <c r="R6" s="118"/>
    </row>
    <row r="7" spans="2:19" ht="14.5" customHeight="1" thickBot="1" x14ac:dyDescent="0.25">
      <c r="B7" s="6">
        <f>SUM(C7:R7)</f>
        <v>1</v>
      </c>
      <c r="C7" s="119">
        <f>SUM(C9:J9)</f>
        <v>0.30000000000000004</v>
      </c>
      <c r="D7" s="121"/>
      <c r="E7" s="121"/>
      <c r="F7" s="121"/>
      <c r="G7" s="121"/>
      <c r="H7" s="121"/>
      <c r="I7" s="121"/>
      <c r="J7" s="120"/>
      <c r="K7" s="121">
        <f>K9</f>
        <v>0.70000000000000007</v>
      </c>
      <c r="L7" s="121"/>
      <c r="M7" s="121"/>
      <c r="N7" s="121"/>
      <c r="O7" s="121"/>
      <c r="P7" s="121"/>
      <c r="Q7" s="121"/>
      <c r="R7" s="123"/>
    </row>
    <row r="8" spans="2:19" ht="14.5" customHeight="1" x14ac:dyDescent="0.2">
      <c r="B8" s="5" t="s">
        <v>5</v>
      </c>
      <c r="C8" s="113" t="s">
        <v>6</v>
      </c>
      <c r="D8" s="115"/>
      <c r="E8" s="115"/>
      <c r="F8" s="114"/>
      <c r="G8" s="115" t="s">
        <v>7</v>
      </c>
      <c r="H8" s="115"/>
      <c r="I8" s="115"/>
      <c r="J8" s="114"/>
      <c r="K8" s="117" t="s">
        <v>4</v>
      </c>
      <c r="L8" s="117"/>
      <c r="M8" s="117"/>
      <c r="N8" s="117"/>
      <c r="O8" s="117"/>
      <c r="P8" s="117"/>
      <c r="Q8" s="117"/>
      <c r="R8" s="118"/>
    </row>
    <row r="9" spans="2:19" ht="14.5" customHeight="1" thickBot="1" x14ac:dyDescent="0.25">
      <c r="B9" s="6">
        <f>SUM(C9:R9)</f>
        <v>1</v>
      </c>
      <c r="C9" s="119">
        <f>SUM(C14:F14)</f>
        <v>0.16</v>
      </c>
      <c r="D9" s="121"/>
      <c r="E9" s="121"/>
      <c r="F9" s="120"/>
      <c r="G9" s="121">
        <f>SUM(G14:J14)</f>
        <v>0.14000000000000001</v>
      </c>
      <c r="H9" s="121"/>
      <c r="I9" s="121"/>
      <c r="J9" s="120"/>
      <c r="K9" s="121">
        <f>K11</f>
        <v>0.70000000000000007</v>
      </c>
      <c r="L9" s="121"/>
      <c r="M9" s="121"/>
      <c r="N9" s="121"/>
      <c r="O9" s="121"/>
      <c r="P9" s="121"/>
      <c r="Q9" s="121"/>
      <c r="R9" s="123"/>
    </row>
    <row r="10" spans="2:19" ht="14.5" customHeight="1" x14ac:dyDescent="0.2">
      <c r="B10" s="5" t="s">
        <v>8</v>
      </c>
      <c r="C10" s="113" t="s">
        <v>9</v>
      </c>
      <c r="D10" s="114"/>
      <c r="E10" s="115" t="s">
        <v>10</v>
      </c>
      <c r="F10" s="114"/>
      <c r="G10" s="116" t="s">
        <v>11</v>
      </c>
      <c r="H10" s="114"/>
      <c r="I10" s="115" t="s">
        <v>12</v>
      </c>
      <c r="J10" s="114"/>
      <c r="K10" s="117" t="s">
        <v>4</v>
      </c>
      <c r="L10" s="117"/>
      <c r="M10" s="117"/>
      <c r="N10" s="117"/>
      <c r="O10" s="117"/>
      <c r="P10" s="117"/>
      <c r="Q10" s="117"/>
      <c r="R10" s="118"/>
    </row>
    <row r="11" spans="2:19" ht="14.5" customHeight="1" thickBot="1" x14ac:dyDescent="0.25">
      <c r="B11" s="6">
        <f>SUM(C11:R11)</f>
        <v>1</v>
      </c>
      <c r="C11" s="119">
        <f>SUM(C14:D14)</f>
        <v>0.08</v>
      </c>
      <c r="D11" s="120"/>
      <c r="E11" s="121">
        <f>SUM(E14:F14)</f>
        <v>0.08</v>
      </c>
      <c r="F11" s="120"/>
      <c r="G11" s="122">
        <f>SUM(G14:H14)</f>
        <v>7.0000000000000007E-2</v>
      </c>
      <c r="H11" s="120"/>
      <c r="I11" s="121">
        <f>SUM(I14:J14)</f>
        <v>7.0000000000000007E-2</v>
      </c>
      <c r="J11" s="120"/>
      <c r="K11" s="121">
        <f>SUM(K14:R14)</f>
        <v>0.70000000000000007</v>
      </c>
      <c r="L11" s="121"/>
      <c r="M11" s="121"/>
      <c r="N11" s="121"/>
      <c r="O11" s="121"/>
      <c r="P11" s="121"/>
      <c r="Q11" s="121"/>
      <c r="R11" s="123"/>
    </row>
    <row r="12" spans="2:19" ht="90.75" customHeight="1" x14ac:dyDescent="0.2">
      <c r="B12" s="7" t="s">
        <v>13</v>
      </c>
      <c r="C12" s="8" t="s">
        <v>14</v>
      </c>
      <c r="D12" s="9" t="s">
        <v>15</v>
      </c>
      <c r="E12" s="10" t="s">
        <v>14</v>
      </c>
      <c r="F12" s="11" t="s">
        <v>15</v>
      </c>
      <c r="G12" s="10" t="s">
        <v>16</v>
      </c>
      <c r="H12" s="11" t="s">
        <v>17</v>
      </c>
      <c r="I12" s="10" t="s">
        <v>16</v>
      </c>
      <c r="J12" s="11" t="s">
        <v>17</v>
      </c>
      <c r="K12" s="12" t="s">
        <v>18</v>
      </c>
      <c r="L12" s="12" t="s">
        <v>19</v>
      </c>
      <c r="M12" s="10" t="s">
        <v>56</v>
      </c>
      <c r="N12" s="10" t="s">
        <v>20</v>
      </c>
      <c r="O12" s="10" t="s">
        <v>57</v>
      </c>
      <c r="P12" s="10" t="s">
        <v>21</v>
      </c>
      <c r="Q12" s="10" t="s">
        <v>59</v>
      </c>
      <c r="R12" s="80" t="s">
        <v>58</v>
      </c>
      <c r="S12" s="81"/>
    </row>
    <row r="13" spans="2:19" ht="14.5" customHeight="1" x14ac:dyDescent="0.2">
      <c r="B13" s="13"/>
      <c r="C13" s="14" t="s">
        <v>22</v>
      </c>
      <c r="D13" s="15" t="s">
        <v>23</v>
      </c>
      <c r="E13" s="16" t="s">
        <v>24</v>
      </c>
      <c r="F13" s="15" t="s">
        <v>25</v>
      </c>
      <c r="G13" s="16" t="s">
        <v>26</v>
      </c>
      <c r="H13" s="15" t="s">
        <v>27</v>
      </c>
      <c r="I13" s="16" t="s">
        <v>28</v>
      </c>
      <c r="J13" s="15" t="s">
        <v>29</v>
      </c>
      <c r="K13" s="17" t="s">
        <v>30</v>
      </c>
      <c r="L13" s="17" t="s">
        <v>31</v>
      </c>
      <c r="M13" s="16" t="s">
        <v>32</v>
      </c>
      <c r="N13" s="16" t="s">
        <v>33</v>
      </c>
      <c r="O13" s="16" t="s">
        <v>34</v>
      </c>
      <c r="P13" s="16" t="s">
        <v>35</v>
      </c>
      <c r="Q13" s="16" t="s">
        <v>36</v>
      </c>
      <c r="R13" s="86" t="s">
        <v>37</v>
      </c>
      <c r="S13" s="83"/>
    </row>
    <row r="14" spans="2:19" ht="14.5" customHeight="1" thickBot="1" x14ac:dyDescent="0.25">
      <c r="B14" s="6">
        <f>SUM(C14:R14)</f>
        <v>1.0000000000000002</v>
      </c>
      <c r="C14" s="18">
        <v>0.06</v>
      </c>
      <c r="D14" s="19">
        <v>0.02</v>
      </c>
      <c r="E14" s="20">
        <v>0.06</v>
      </c>
      <c r="F14" s="19">
        <v>0.02</v>
      </c>
      <c r="G14" s="21">
        <v>0.05</v>
      </c>
      <c r="H14" s="22">
        <v>0.02</v>
      </c>
      <c r="I14" s="21">
        <v>0.05</v>
      </c>
      <c r="J14" s="22">
        <v>0.02</v>
      </c>
      <c r="K14" s="21">
        <v>0.15</v>
      </c>
      <c r="L14" s="23">
        <v>0.15</v>
      </c>
      <c r="M14" s="23">
        <v>0.02</v>
      </c>
      <c r="N14" s="23">
        <v>0.02</v>
      </c>
      <c r="O14" s="23">
        <v>0.01</v>
      </c>
      <c r="P14" s="23">
        <v>0.15</v>
      </c>
      <c r="Q14" s="23">
        <v>0.15</v>
      </c>
      <c r="R14" s="24">
        <v>0.05</v>
      </c>
    </row>
    <row r="15" spans="2:19" ht="14.5" customHeight="1" thickBot="1" x14ac:dyDescent="0.25">
      <c r="B15" s="91" t="s">
        <v>38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3"/>
    </row>
    <row r="16" spans="2:19" ht="14.5" customHeight="1" thickBot="1" x14ac:dyDescent="0.25">
      <c r="B16" s="3"/>
      <c r="C16" s="3"/>
      <c r="D16" s="3"/>
      <c r="E16" s="3"/>
      <c r="F16" s="3"/>
      <c r="G16" s="3"/>
      <c r="H16" s="3"/>
      <c r="I16" s="25"/>
      <c r="J16" s="3"/>
      <c r="K16" s="3"/>
      <c r="L16" s="3"/>
      <c r="M16" s="3"/>
      <c r="N16" s="3"/>
      <c r="O16" s="3"/>
      <c r="P16" s="3"/>
      <c r="Q16" s="3"/>
      <c r="R16" s="3"/>
    </row>
    <row r="17" spans="2:19" ht="17.5" customHeight="1" thickBot="1" x14ac:dyDescent="0.25">
      <c r="B17" s="94" t="s">
        <v>39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6"/>
    </row>
    <row r="18" spans="2:19" ht="17.5" customHeight="1" thickBot="1" x14ac:dyDescent="0.25">
      <c r="B18" s="97" t="s">
        <v>40</v>
      </c>
      <c r="C18" s="100" t="s">
        <v>41</v>
      </c>
      <c r="D18" s="101"/>
      <c r="E18" s="101"/>
      <c r="F18" s="101"/>
      <c r="G18" s="101"/>
      <c r="H18" s="101"/>
      <c r="I18" s="101"/>
      <c r="J18" s="102"/>
      <c r="K18" s="103" t="s">
        <v>42</v>
      </c>
      <c r="L18" s="103"/>
      <c r="M18" s="103"/>
      <c r="N18" s="103"/>
      <c r="O18" s="103"/>
      <c r="P18" s="103"/>
      <c r="Q18" s="103"/>
      <c r="R18" s="104"/>
    </row>
    <row r="19" spans="2:19" ht="86.25" customHeight="1" x14ac:dyDescent="0.2">
      <c r="B19" s="98"/>
      <c r="C19" s="26" t="str">
        <f t="shared" ref="C19:R19" si="0">C12</f>
        <v>For whole sample</v>
      </c>
      <c r="D19" s="27" t="str">
        <f t="shared" si="0"/>
        <v>For sensitive subgroups</v>
      </c>
      <c r="E19" s="27" t="str">
        <f t="shared" si="0"/>
        <v>For whole sample</v>
      </c>
      <c r="F19" s="27" t="str">
        <f t="shared" si="0"/>
        <v>For sensitive subgroups</v>
      </c>
      <c r="G19" s="27" t="str">
        <f t="shared" si="0"/>
        <v>In peak hours</v>
      </c>
      <c r="H19" s="27" t="str">
        <f t="shared" si="0"/>
        <v>In off-peak hours</v>
      </c>
      <c r="I19" s="27" t="str">
        <f t="shared" si="0"/>
        <v>In peak hours</v>
      </c>
      <c r="J19" s="27" t="str">
        <f t="shared" si="0"/>
        <v>In off-peak hours</v>
      </c>
      <c r="K19" s="28" t="str">
        <f t="shared" si="0"/>
        <v>Monetary cost of travel</v>
      </c>
      <c r="L19" s="28" t="str">
        <f t="shared" si="0"/>
        <v>Risk unpunct./disservice</v>
      </c>
      <c r="M19" s="27" t="str">
        <f t="shared" si="0"/>
        <v>Perception of on-board safety</v>
      </c>
      <c r="N19" s="27" t="str">
        <f t="shared" si="0"/>
        <v>Understandability for users</v>
      </c>
      <c r="O19" s="10" t="str">
        <f t="shared" si="0"/>
        <v>Inclusive design of vehicles and technology</v>
      </c>
      <c r="P19" s="10" t="str">
        <f t="shared" si="0"/>
        <v>Availability of infrastructural resources (e.g., parking lots, charging station, vehicle repair spots)</v>
      </c>
      <c r="Q19" s="10" t="str">
        <f>Q12</f>
        <v>Service quality (e.g., adjustment of vehicle size to traffic demand)</v>
      </c>
      <c r="R19" s="82" t="str">
        <f t="shared" si="0"/>
        <v>Real-time passenger information (e.g., localisability on map (like UBER), estimated arrival time etc.)</v>
      </c>
      <c r="S19" s="83"/>
    </row>
    <row r="20" spans="2:19" ht="16" thickBot="1" x14ac:dyDescent="0.25">
      <c r="B20" s="99"/>
      <c r="C20" s="29" t="s">
        <v>22</v>
      </c>
      <c r="D20" s="30" t="s">
        <v>23</v>
      </c>
      <c r="E20" s="30" t="s">
        <v>24</v>
      </c>
      <c r="F20" s="30" t="s">
        <v>25</v>
      </c>
      <c r="G20" s="30" t="s">
        <v>26</v>
      </c>
      <c r="H20" s="30" t="s">
        <v>27</v>
      </c>
      <c r="I20" s="30" t="s">
        <v>28</v>
      </c>
      <c r="J20" s="30" t="s">
        <v>29</v>
      </c>
      <c r="K20" s="31" t="s">
        <v>30</v>
      </c>
      <c r="L20" s="31" t="s">
        <v>31</v>
      </c>
      <c r="M20" s="30" t="s">
        <v>32</v>
      </c>
      <c r="N20" s="30" t="s">
        <v>33</v>
      </c>
      <c r="O20" s="16" t="s">
        <v>34</v>
      </c>
      <c r="P20" s="16" t="s">
        <v>35</v>
      </c>
      <c r="Q20" s="16" t="s">
        <v>36</v>
      </c>
      <c r="R20" s="86" t="s">
        <v>37</v>
      </c>
      <c r="S20" s="83"/>
    </row>
    <row r="21" spans="2:19" ht="14.5" customHeight="1" x14ac:dyDescent="0.2">
      <c r="B21" s="32" t="s">
        <v>43</v>
      </c>
      <c r="C21" s="33">
        <v>0.33</v>
      </c>
      <c r="D21" s="34">
        <v>0.28999999999999998</v>
      </c>
      <c r="E21" s="34">
        <v>12.46</v>
      </c>
      <c r="F21" s="34">
        <v>12.08</v>
      </c>
      <c r="G21" s="35">
        <v>410.52</v>
      </c>
      <c r="H21" s="35">
        <v>137.4</v>
      </c>
      <c r="I21" s="35">
        <v>258.86</v>
      </c>
      <c r="J21" s="35">
        <v>2897.96</v>
      </c>
      <c r="K21" s="36">
        <v>2</v>
      </c>
      <c r="L21" s="36">
        <v>1</v>
      </c>
      <c r="M21" s="36">
        <v>3</v>
      </c>
      <c r="N21" s="36">
        <v>5</v>
      </c>
      <c r="O21" s="36">
        <v>1</v>
      </c>
      <c r="P21" s="36">
        <v>5</v>
      </c>
      <c r="Q21" s="36">
        <v>5</v>
      </c>
      <c r="R21" s="37">
        <v>5</v>
      </c>
    </row>
    <row r="22" spans="2:19" ht="14.5" customHeight="1" x14ac:dyDescent="0.2">
      <c r="B22" s="38" t="s">
        <v>44</v>
      </c>
      <c r="C22" s="39">
        <v>0.5</v>
      </c>
      <c r="D22" s="40">
        <v>0.44</v>
      </c>
      <c r="E22" s="40">
        <v>11.83</v>
      </c>
      <c r="F22" s="40">
        <v>10.71</v>
      </c>
      <c r="G22" s="41">
        <v>601.52</v>
      </c>
      <c r="H22" s="41">
        <v>134.35</v>
      </c>
      <c r="I22" s="41">
        <v>418.85</v>
      </c>
      <c r="J22" s="41">
        <v>2891.19</v>
      </c>
      <c r="K22" s="42">
        <v>2</v>
      </c>
      <c r="L22" s="42">
        <v>1</v>
      </c>
      <c r="M22" s="42">
        <v>4</v>
      </c>
      <c r="N22" s="42">
        <v>5</v>
      </c>
      <c r="O22" s="42">
        <v>1</v>
      </c>
      <c r="P22" s="42">
        <v>4</v>
      </c>
      <c r="Q22" s="42">
        <v>5</v>
      </c>
      <c r="R22" s="43">
        <v>4</v>
      </c>
    </row>
    <row r="23" spans="2:19" ht="14.5" customHeight="1" x14ac:dyDescent="0.2">
      <c r="B23" s="38" t="s">
        <v>45</v>
      </c>
      <c r="C23" s="39">
        <v>0.75</v>
      </c>
      <c r="D23" s="40">
        <v>0.71</v>
      </c>
      <c r="E23" s="40">
        <v>56.05</v>
      </c>
      <c r="F23" s="40">
        <v>53.73</v>
      </c>
      <c r="G23" s="44">
        <v>2261.12</v>
      </c>
      <c r="H23" s="41">
        <v>1187.3599999999999</v>
      </c>
      <c r="I23" s="41">
        <v>919.04</v>
      </c>
      <c r="J23" s="41">
        <v>3005.5</v>
      </c>
      <c r="K23" s="42">
        <v>4</v>
      </c>
      <c r="L23" s="42">
        <v>4</v>
      </c>
      <c r="M23" s="42">
        <v>3</v>
      </c>
      <c r="N23" s="42">
        <v>4</v>
      </c>
      <c r="O23" s="42">
        <v>3</v>
      </c>
      <c r="P23" s="42">
        <v>1</v>
      </c>
      <c r="Q23" s="42">
        <v>5</v>
      </c>
      <c r="R23" s="43">
        <v>5</v>
      </c>
    </row>
    <row r="24" spans="2:19" ht="14.5" customHeight="1" x14ac:dyDescent="0.2">
      <c r="B24" s="38" t="s">
        <v>46</v>
      </c>
      <c r="C24" s="39">
        <v>0.5</v>
      </c>
      <c r="D24" s="40">
        <v>0.38</v>
      </c>
      <c r="E24" s="40">
        <v>19.510000000000002</v>
      </c>
      <c r="F24" s="40">
        <v>18.7</v>
      </c>
      <c r="G24" s="41">
        <v>396.2</v>
      </c>
      <c r="H24" s="41">
        <v>862.1</v>
      </c>
      <c r="I24" s="41">
        <v>312.43</v>
      </c>
      <c r="J24" s="41">
        <v>3056.95</v>
      </c>
      <c r="K24" s="42">
        <v>4</v>
      </c>
      <c r="L24" s="42">
        <v>4</v>
      </c>
      <c r="M24" s="42">
        <v>3</v>
      </c>
      <c r="N24" s="42">
        <v>3</v>
      </c>
      <c r="O24" s="42">
        <v>3</v>
      </c>
      <c r="P24" s="42">
        <v>4</v>
      </c>
      <c r="Q24" s="42">
        <v>3</v>
      </c>
      <c r="R24" s="43">
        <v>3</v>
      </c>
    </row>
    <row r="25" spans="2:19" ht="14.5" customHeight="1" x14ac:dyDescent="0.2">
      <c r="B25" s="38" t="s">
        <v>47</v>
      </c>
      <c r="C25" s="39">
        <v>0.33</v>
      </c>
      <c r="D25" s="40">
        <v>0.28000000000000003</v>
      </c>
      <c r="E25" s="40">
        <v>22.14</v>
      </c>
      <c r="F25" s="40">
        <v>20.11</v>
      </c>
      <c r="G25" s="41">
        <v>550.23</v>
      </c>
      <c r="H25" s="41">
        <v>103.16</v>
      </c>
      <c r="I25" s="41">
        <v>345.26</v>
      </c>
      <c r="J25" s="41">
        <v>2877.22</v>
      </c>
      <c r="K25" s="42">
        <v>4</v>
      </c>
      <c r="L25" s="42">
        <v>4</v>
      </c>
      <c r="M25" s="42">
        <v>2</v>
      </c>
      <c r="N25" s="42">
        <v>3</v>
      </c>
      <c r="O25" s="42">
        <v>3</v>
      </c>
      <c r="P25" s="42">
        <v>3</v>
      </c>
      <c r="Q25" s="42">
        <v>3</v>
      </c>
      <c r="R25" s="43">
        <v>2</v>
      </c>
    </row>
    <row r="26" spans="2:19" ht="14.5" customHeight="1" thickBot="1" x14ac:dyDescent="0.25">
      <c r="B26" s="38" t="s">
        <v>48</v>
      </c>
      <c r="C26" s="45">
        <v>0.38</v>
      </c>
      <c r="D26" s="46">
        <v>0.33</v>
      </c>
      <c r="E26" s="46">
        <v>26.33</v>
      </c>
      <c r="F26" s="46">
        <v>25.44</v>
      </c>
      <c r="G26" s="47">
        <v>695.91</v>
      </c>
      <c r="H26" s="47">
        <v>862.1</v>
      </c>
      <c r="I26" s="47">
        <v>428.96</v>
      </c>
      <c r="J26" s="47">
        <v>3056.95</v>
      </c>
      <c r="K26" s="48">
        <v>4</v>
      </c>
      <c r="L26" s="48">
        <v>4</v>
      </c>
      <c r="M26" s="48">
        <v>2</v>
      </c>
      <c r="N26" s="48">
        <v>1</v>
      </c>
      <c r="O26" s="48">
        <v>1</v>
      </c>
      <c r="P26" s="48">
        <v>1</v>
      </c>
      <c r="Q26" s="48">
        <v>1</v>
      </c>
      <c r="R26" s="49">
        <v>3</v>
      </c>
    </row>
    <row r="27" spans="2:19" ht="14.5" customHeight="1" thickBot="1" x14ac:dyDescent="0.25">
      <c r="B27" s="91" t="s">
        <v>38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3"/>
    </row>
    <row r="28" spans="2:19" ht="14.5" customHeight="1" thickBot="1" x14ac:dyDescent="0.25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2:19" ht="17.5" customHeight="1" thickBot="1" x14ac:dyDescent="0.25">
      <c r="B29" s="94" t="s">
        <v>49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6"/>
    </row>
    <row r="30" spans="2:19" ht="17.5" customHeight="1" x14ac:dyDescent="0.2">
      <c r="B30" s="97" t="s">
        <v>40</v>
      </c>
      <c r="C30" s="100" t="s">
        <v>41</v>
      </c>
      <c r="D30" s="101"/>
      <c r="E30" s="101"/>
      <c r="F30" s="101"/>
      <c r="G30" s="101"/>
      <c r="H30" s="101"/>
      <c r="I30" s="101"/>
      <c r="J30" s="102"/>
      <c r="K30" s="103" t="s">
        <v>42</v>
      </c>
      <c r="L30" s="103"/>
      <c r="M30" s="103"/>
      <c r="N30" s="103"/>
      <c r="O30" s="103"/>
      <c r="P30" s="103"/>
      <c r="Q30" s="103"/>
      <c r="R30" s="104"/>
    </row>
    <row r="31" spans="2:19" ht="108" customHeight="1" x14ac:dyDescent="0.2">
      <c r="B31" s="98"/>
      <c r="C31" s="26" t="str">
        <f t="shared" ref="C31:R31" si="1">C12</f>
        <v>For whole sample</v>
      </c>
      <c r="D31" s="27" t="str">
        <f t="shared" si="1"/>
        <v>For sensitive subgroups</v>
      </c>
      <c r="E31" s="27" t="str">
        <f t="shared" si="1"/>
        <v>For whole sample</v>
      </c>
      <c r="F31" s="27" t="str">
        <f t="shared" si="1"/>
        <v>For sensitive subgroups</v>
      </c>
      <c r="G31" s="27" t="str">
        <f t="shared" si="1"/>
        <v>In peak hours</v>
      </c>
      <c r="H31" s="27" t="str">
        <f t="shared" si="1"/>
        <v>In off-peak hours</v>
      </c>
      <c r="I31" s="27" t="str">
        <f t="shared" si="1"/>
        <v>In peak hours</v>
      </c>
      <c r="J31" s="27" t="str">
        <f t="shared" si="1"/>
        <v>In off-peak hours</v>
      </c>
      <c r="K31" s="28" t="str">
        <f t="shared" si="1"/>
        <v>Monetary cost of travel</v>
      </c>
      <c r="L31" s="28" t="str">
        <f t="shared" si="1"/>
        <v>Risk unpunct./disservice</v>
      </c>
      <c r="M31" s="27" t="str">
        <f t="shared" si="1"/>
        <v>Perception of on-board safety</v>
      </c>
      <c r="N31" s="27" t="str">
        <f t="shared" si="1"/>
        <v>Understandability for users</v>
      </c>
      <c r="O31" s="27" t="str">
        <f t="shared" si="1"/>
        <v>Inclusive design of vehicles and technology</v>
      </c>
      <c r="P31" s="27" t="str">
        <f t="shared" si="1"/>
        <v>Availability of infrastructural resources (e.g., parking lots, charging station, vehicle repair spots)</v>
      </c>
      <c r="Q31" s="27" t="str">
        <f>Q12</f>
        <v>Service quality (e.g., adjustment of vehicle size to traffic demand)</v>
      </c>
      <c r="R31" s="84" t="str">
        <f t="shared" si="1"/>
        <v>Real-time passenger information (e.g., localisability on map (like UBER), estimated arrival time etc.)</v>
      </c>
      <c r="S31" s="83"/>
    </row>
    <row r="32" spans="2:19" ht="16" thickBot="1" x14ac:dyDescent="0.25">
      <c r="B32" s="99"/>
      <c r="C32" s="29" t="s">
        <v>22</v>
      </c>
      <c r="D32" s="30" t="s">
        <v>23</v>
      </c>
      <c r="E32" s="30" t="s">
        <v>24</v>
      </c>
      <c r="F32" s="30" t="s">
        <v>25</v>
      </c>
      <c r="G32" s="30" t="s">
        <v>26</v>
      </c>
      <c r="H32" s="30" t="s">
        <v>27</v>
      </c>
      <c r="I32" s="30" t="s">
        <v>28</v>
      </c>
      <c r="J32" s="30" t="s">
        <v>29</v>
      </c>
      <c r="K32" s="31" t="s">
        <v>30</v>
      </c>
      <c r="L32" s="31" t="s">
        <v>31</v>
      </c>
      <c r="M32" s="30" t="s">
        <v>32</v>
      </c>
      <c r="N32" s="30" t="s">
        <v>33</v>
      </c>
      <c r="O32" s="30" t="s">
        <v>34</v>
      </c>
      <c r="P32" s="30" t="s">
        <v>35</v>
      </c>
      <c r="Q32" s="30" t="s">
        <v>36</v>
      </c>
      <c r="R32" s="85" t="s">
        <v>37</v>
      </c>
      <c r="S32" s="83"/>
    </row>
    <row r="33" spans="2:21" ht="14.5" customHeight="1" x14ac:dyDescent="0.2">
      <c r="B33" s="32" t="s">
        <v>43</v>
      </c>
      <c r="C33" s="51">
        <f t="shared" ref="C33:J38" si="2">C21</f>
        <v>0.33</v>
      </c>
      <c r="D33" s="52">
        <f t="shared" si="2"/>
        <v>0.28999999999999998</v>
      </c>
      <c r="E33" s="52">
        <f t="shared" si="2"/>
        <v>12.46</v>
      </c>
      <c r="F33" s="52">
        <f t="shared" si="2"/>
        <v>12.08</v>
      </c>
      <c r="G33" s="52">
        <f t="shared" si="2"/>
        <v>410.52</v>
      </c>
      <c r="H33" s="52">
        <f t="shared" si="2"/>
        <v>137.4</v>
      </c>
      <c r="I33" s="52">
        <f t="shared" si="2"/>
        <v>258.86</v>
      </c>
      <c r="J33" s="52">
        <f t="shared" si="2"/>
        <v>2897.96</v>
      </c>
      <c r="K33" s="52">
        <f t="shared" ref="K33:L38" si="3">1/K21</f>
        <v>0.5</v>
      </c>
      <c r="L33" s="52">
        <f t="shared" si="3"/>
        <v>1</v>
      </c>
      <c r="M33" s="42">
        <f>M21</f>
        <v>3</v>
      </c>
      <c r="N33" s="42">
        <f t="shared" ref="N33:R33" si="4">N21</f>
        <v>5</v>
      </c>
      <c r="O33" s="42">
        <f t="shared" si="4"/>
        <v>1</v>
      </c>
      <c r="P33" s="42">
        <f t="shared" si="4"/>
        <v>5</v>
      </c>
      <c r="Q33" s="42">
        <f t="shared" si="4"/>
        <v>5</v>
      </c>
      <c r="R33" s="42">
        <f t="shared" si="4"/>
        <v>5</v>
      </c>
    </row>
    <row r="34" spans="2:21" ht="14.5" customHeight="1" x14ac:dyDescent="0.2">
      <c r="B34" s="38" t="s">
        <v>44</v>
      </c>
      <c r="C34" s="53">
        <f t="shared" si="2"/>
        <v>0.5</v>
      </c>
      <c r="D34" s="41">
        <f t="shared" si="2"/>
        <v>0.44</v>
      </c>
      <c r="E34" s="41">
        <f t="shared" si="2"/>
        <v>11.83</v>
      </c>
      <c r="F34" s="41">
        <f t="shared" si="2"/>
        <v>10.71</v>
      </c>
      <c r="G34" s="41">
        <f t="shared" si="2"/>
        <v>601.52</v>
      </c>
      <c r="H34" s="41">
        <f t="shared" si="2"/>
        <v>134.35</v>
      </c>
      <c r="I34" s="41">
        <f t="shared" si="2"/>
        <v>418.85</v>
      </c>
      <c r="J34" s="41">
        <f t="shared" si="2"/>
        <v>2891.19</v>
      </c>
      <c r="K34" s="41">
        <f t="shared" si="3"/>
        <v>0.5</v>
      </c>
      <c r="L34" s="41">
        <f t="shared" si="3"/>
        <v>1</v>
      </c>
      <c r="M34" s="42">
        <f t="shared" ref="M34:R34" si="5">M22</f>
        <v>4</v>
      </c>
      <c r="N34" s="42">
        <f t="shared" si="5"/>
        <v>5</v>
      </c>
      <c r="O34" s="42">
        <f t="shared" si="5"/>
        <v>1</v>
      </c>
      <c r="P34" s="42">
        <f t="shared" si="5"/>
        <v>4</v>
      </c>
      <c r="Q34" s="42">
        <f t="shared" si="5"/>
        <v>5</v>
      </c>
      <c r="R34" s="42">
        <f t="shared" si="5"/>
        <v>4</v>
      </c>
    </row>
    <row r="35" spans="2:21" ht="14.5" customHeight="1" x14ac:dyDescent="0.2">
      <c r="B35" s="38" t="s">
        <v>45</v>
      </c>
      <c r="C35" s="53">
        <f t="shared" si="2"/>
        <v>0.75</v>
      </c>
      <c r="D35" s="41">
        <f t="shared" si="2"/>
        <v>0.71</v>
      </c>
      <c r="E35" s="41">
        <f t="shared" si="2"/>
        <v>56.05</v>
      </c>
      <c r="F35" s="41">
        <f t="shared" si="2"/>
        <v>53.73</v>
      </c>
      <c r="G35" s="41">
        <f t="shared" si="2"/>
        <v>2261.12</v>
      </c>
      <c r="H35" s="41">
        <f t="shared" si="2"/>
        <v>1187.3599999999999</v>
      </c>
      <c r="I35" s="41">
        <f t="shared" si="2"/>
        <v>919.04</v>
      </c>
      <c r="J35" s="41">
        <f t="shared" si="2"/>
        <v>3005.5</v>
      </c>
      <c r="K35" s="41">
        <f t="shared" si="3"/>
        <v>0.25</v>
      </c>
      <c r="L35" s="41">
        <f t="shared" si="3"/>
        <v>0.25</v>
      </c>
      <c r="M35" s="42">
        <f t="shared" ref="M35:R35" si="6">M23</f>
        <v>3</v>
      </c>
      <c r="N35" s="42">
        <f t="shared" si="6"/>
        <v>4</v>
      </c>
      <c r="O35" s="42">
        <f t="shared" si="6"/>
        <v>3</v>
      </c>
      <c r="P35" s="42">
        <f t="shared" si="6"/>
        <v>1</v>
      </c>
      <c r="Q35" s="42">
        <f t="shared" si="6"/>
        <v>5</v>
      </c>
      <c r="R35" s="42">
        <f t="shared" si="6"/>
        <v>5</v>
      </c>
    </row>
    <row r="36" spans="2:21" ht="14.5" customHeight="1" x14ac:dyDescent="0.2">
      <c r="B36" s="38" t="s">
        <v>46</v>
      </c>
      <c r="C36" s="53">
        <f t="shared" si="2"/>
        <v>0.5</v>
      </c>
      <c r="D36" s="41">
        <f t="shared" si="2"/>
        <v>0.38</v>
      </c>
      <c r="E36" s="41">
        <f t="shared" si="2"/>
        <v>19.510000000000002</v>
      </c>
      <c r="F36" s="41">
        <f t="shared" si="2"/>
        <v>18.7</v>
      </c>
      <c r="G36" s="41">
        <f t="shared" si="2"/>
        <v>396.2</v>
      </c>
      <c r="H36" s="41">
        <f t="shared" si="2"/>
        <v>862.1</v>
      </c>
      <c r="I36" s="41">
        <f t="shared" si="2"/>
        <v>312.43</v>
      </c>
      <c r="J36" s="41">
        <f t="shared" si="2"/>
        <v>3056.95</v>
      </c>
      <c r="K36" s="41">
        <f t="shared" si="3"/>
        <v>0.25</v>
      </c>
      <c r="L36" s="41">
        <f t="shared" si="3"/>
        <v>0.25</v>
      </c>
      <c r="M36" s="42">
        <f t="shared" ref="M36:R36" si="7">M24</f>
        <v>3</v>
      </c>
      <c r="N36" s="42">
        <f t="shared" si="7"/>
        <v>3</v>
      </c>
      <c r="O36" s="42">
        <f t="shared" si="7"/>
        <v>3</v>
      </c>
      <c r="P36" s="42">
        <f t="shared" si="7"/>
        <v>4</v>
      </c>
      <c r="Q36" s="42">
        <f t="shared" si="7"/>
        <v>3</v>
      </c>
      <c r="R36" s="42">
        <f t="shared" si="7"/>
        <v>3</v>
      </c>
    </row>
    <row r="37" spans="2:21" ht="14.5" customHeight="1" x14ac:dyDescent="0.2">
      <c r="B37" s="38" t="s">
        <v>47</v>
      </c>
      <c r="C37" s="53">
        <f t="shared" si="2"/>
        <v>0.33</v>
      </c>
      <c r="D37" s="41">
        <f t="shared" si="2"/>
        <v>0.28000000000000003</v>
      </c>
      <c r="E37" s="41">
        <f t="shared" si="2"/>
        <v>22.14</v>
      </c>
      <c r="F37" s="41">
        <f t="shared" si="2"/>
        <v>20.11</v>
      </c>
      <c r="G37" s="41">
        <f t="shared" si="2"/>
        <v>550.23</v>
      </c>
      <c r="H37" s="41">
        <f t="shared" si="2"/>
        <v>103.16</v>
      </c>
      <c r="I37" s="41">
        <f t="shared" si="2"/>
        <v>345.26</v>
      </c>
      <c r="J37" s="41">
        <f t="shared" si="2"/>
        <v>2877.22</v>
      </c>
      <c r="K37" s="41">
        <f t="shared" si="3"/>
        <v>0.25</v>
      </c>
      <c r="L37" s="41">
        <f t="shared" si="3"/>
        <v>0.25</v>
      </c>
      <c r="M37" s="42">
        <f t="shared" ref="M37:R37" si="8">M25</f>
        <v>2</v>
      </c>
      <c r="N37" s="42">
        <f t="shared" si="8"/>
        <v>3</v>
      </c>
      <c r="O37" s="42">
        <f t="shared" si="8"/>
        <v>3</v>
      </c>
      <c r="P37" s="42">
        <f t="shared" si="8"/>
        <v>3</v>
      </c>
      <c r="Q37" s="42">
        <f t="shared" si="8"/>
        <v>3</v>
      </c>
      <c r="R37" s="42">
        <f t="shared" si="8"/>
        <v>2</v>
      </c>
    </row>
    <row r="38" spans="2:21" ht="14.5" customHeight="1" thickBot="1" x14ac:dyDescent="0.25">
      <c r="B38" s="38" t="s">
        <v>48</v>
      </c>
      <c r="C38" s="54">
        <f t="shared" si="2"/>
        <v>0.38</v>
      </c>
      <c r="D38" s="55">
        <f t="shared" si="2"/>
        <v>0.33</v>
      </c>
      <c r="E38" s="55">
        <f t="shared" si="2"/>
        <v>26.33</v>
      </c>
      <c r="F38" s="55">
        <f t="shared" si="2"/>
        <v>25.44</v>
      </c>
      <c r="G38" s="55">
        <f t="shared" si="2"/>
        <v>695.91</v>
      </c>
      <c r="H38" s="55">
        <f t="shared" si="2"/>
        <v>862.1</v>
      </c>
      <c r="I38" s="55">
        <f t="shared" si="2"/>
        <v>428.96</v>
      </c>
      <c r="J38" s="55">
        <f t="shared" si="2"/>
        <v>3056.95</v>
      </c>
      <c r="K38" s="55">
        <f t="shared" si="3"/>
        <v>0.25</v>
      </c>
      <c r="L38" s="55">
        <f t="shared" si="3"/>
        <v>0.25</v>
      </c>
      <c r="M38" s="42">
        <f t="shared" ref="M38:R38" si="9">M26</f>
        <v>2</v>
      </c>
      <c r="N38" s="42">
        <f t="shared" si="9"/>
        <v>1</v>
      </c>
      <c r="O38" s="42">
        <f t="shared" si="9"/>
        <v>1</v>
      </c>
      <c r="P38" s="42">
        <f t="shared" si="9"/>
        <v>1</v>
      </c>
      <c r="Q38" s="42">
        <f t="shared" si="9"/>
        <v>1</v>
      </c>
      <c r="R38" s="42">
        <f t="shared" si="9"/>
        <v>3</v>
      </c>
    </row>
    <row r="39" spans="2:21" ht="20" customHeight="1" thickBot="1" x14ac:dyDescent="0.25">
      <c r="B39" s="56" t="s">
        <v>50</v>
      </c>
      <c r="C39" s="57">
        <f t="shared" ref="C39:R39" si="10">SQRT(C33^2+C34^2+C35^2+C36^2+C37^2+C38^2)</f>
        <v>1.1936079758446656</v>
      </c>
      <c r="D39" s="58">
        <f t="shared" si="10"/>
        <v>1.0552250944703694</v>
      </c>
      <c r="E39" s="58">
        <f t="shared" si="10"/>
        <v>70.716982401683396</v>
      </c>
      <c r="F39" s="58">
        <f t="shared" si="10"/>
        <v>67.445082103886563</v>
      </c>
      <c r="G39" s="58">
        <f t="shared" si="10"/>
        <v>2566.5219376034952</v>
      </c>
      <c r="H39" s="58">
        <f t="shared" si="10"/>
        <v>1715.7585079783228</v>
      </c>
      <c r="I39" s="58">
        <f t="shared" si="10"/>
        <v>1219.7958836625087</v>
      </c>
      <c r="J39" s="58">
        <f t="shared" si="10"/>
        <v>7263.5021553724337</v>
      </c>
      <c r="K39" s="59">
        <f t="shared" si="10"/>
        <v>0.8660254037844386</v>
      </c>
      <c r="L39" s="59">
        <f t="shared" si="10"/>
        <v>1.5</v>
      </c>
      <c r="M39" s="58">
        <f t="shared" si="10"/>
        <v>7.1414284285428504</v>
      </c>
      <c r="N39" s="58">
        <f t="shared" si="10"/>
        <v>9.2195444572928871</v>
      </c>
      <c r="O39" s="58">
        <f t="shared" si="10"/>
        <v>5.4772255750516612</v>
      </c>
      <c r="P39" s="58">
        <f t="shared" si="10"/>
        <v>8.2462112512353212</v>
      </c>
      <c r="Q39" s="58">
        <f t="shared" si="10"/>
        <v>9.6953597148326587</v>
      </c>
      <c r="R39" s="60">
        <f t="shared" si="10"/>
        <v>9.3808315196468595</v>
      </c>
    </row>
    <row r="40" spans="2:21" ht="14.5" customHeight="1" thickBot="1" x14ac:dyDescent="0.25">
      <c r="B40" s="91" t="s">
        <v>38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3"/>
    </row>
    <row r="41" spans="2:21" ht="14.5" customHeight="1" thickBot="1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1" ht="17.5" customHeight="1" thickBot="1" x14ac:dyDescent="0.25">
      <c r="B42" s="94" t="s">
        <v>51</v>
      </c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6"/>
    </row>
    <row r="43" spans="2:21" ht="17.5" customHeight="1" x14ac:dyDescent="0.2">
      <c r="B43" s="98" t="s">
        <v>52</v>
      </c>
      <c r="C43" s="105" t="s">
        <v>41</v>
      </c>
      <c r="D43" s="106"/>
      <c r="E43" s="106"/>
      <c r="F43" s="106"/>
      <c r="G43" s="106"/>
      <c r="H43" s="106"/>
      <c r="I43" s="106"/>
      <c r="J43" s="107"/>
      <c r="K43" s="108" t="s">
        <v>42</v>
      </c>
      <c r="L43" s="108"/>
      <c r="M43" s="108"/>
      <c r="N43" s="108"/>
      <c r="O43" s="108"/>
      <c r="P43" s="108"/>
      <c r="Q43" s="108"/>
      <c r="R43" s="109"/>
      <c r="S43" s="110" t="s">
        <v>53</v>
      </c>
      <c r="T43" s="110" t="s">
        <v>54</v>
      </c>
    </row>
    <row r="44" spans="2:21" ht="118.5" customHeight="1" x14ac:dyDescent="0.2">
      <c r="B44" s="98"/>
      <c r="C44" s="26" t="str">
        <f t="shared" ref="C44:R44" si="11">C19</f>
        <v>For whole sample</v>
      </c>
      <c r="D44" s="27" t="str">
        <f t="shared" si="11"/>
        <v>For sensitive subgroups</v>
      </c>
      <c r="E44" s="27" t="str">
        <f t="shared" si="11"/>
        <v>For whole sample</v>
      </c>
      <c r="F44" s="27" t="str">
        <f t="shared" si="11"/>
        <v>For sensitive subgroups</v>
      </c>
      <c r="G44" s="27" t="str">
        <f t="shared" si="11"/>
        <v>In peak hours</v>
      </c>
      <c r="H44" s="27" t="str">
        <f t="shared" si="11"/>
        <v>In off-peak hours</v>
      </c>
      <c r="I44" s="27" t="str">
        <f t="shared" si="11"/>
        <v>In peak hours</v>
      </c>
      <c r="J44" s="27" t="str">
        <f t="shared" si="11"/>
        <v>In off-peak hours</v>
      </c>
      <c r="K44" s="28" t="str">
        <f t="shared" si="11"/>
        <v>Monetary cost of travel</v>
      </c>
      <c r="L44" s="28" t="str">
        <f t="shared" si="11"/>
        <v>Risk unpunct./disservice</v>
      </c>
      <c r="M44" s="27" t="str">
        <f t="shared" si="11"/>
        <v>Perception of on-board safety</v>
      </c>
      <c r="N44" s="27" t="str">
        <f t="shared" si="11"/>
        <v>Understandability for users</v>
      </c>
      <c r="O44" s="27" t="str">
        <f t="shared" si="11"/>
        <v>Inclusive design of vehicles and technology</v>
      </c>
      <c r="P44" s="27" t="str">
        <f t="shared" si="11"/>
        <v>Availability of infrastructural resources (e.g., parking lots, charging station, vehicle repair spots)</v>
      </c>
      <c r="Q44" s="27" t="str">
        <f t="shared" si="11"/>
        <v>Service quality (e.g., adjustment of vehicle size to traffic demand)</v>
      </c>
      <c r="R44" s="61" t="str">
        <f t="shared" si="11"/>
        <v>Real-time passenger information (e.g., localisability on map (like UBER), estimated arrival time etc.)</v>
      </c>
      <c r="S44" s="111"/>
      <c r="T44" s="111"/>
    </row>
    <row r="45" spans="2:21" ht="16" thickBot="1" x14ac:dyDescent="0.25">
      <c r="B45" s="99"/>
      <c r="C45" s="29" t="s">
        <v>22</v>
      </c>
      <c r="D45" s="30" t="s">
        <v>23</v>
      </c>
      <c r="E45" s="30" t="s">
        <v>24</v>
      </c>
      <c r="F45" s="30" t="s">
        <v>25</v>
      </c>
      <c r="G45" s="30" t="s">
        <v>26</v>
      </c>
      <c r="H45" s="30" t="s">
        <v>27</v>
      </c>
      <c r="I45" s="30" t="s">
        <v>28</v>
      </c>
      <c r="J45" s="30" t="s">
        <v>29</v>
      </c>
      <c r="K45" s="31" t="s">
        <v>30</v>
      </c>
      <c r="L45" s="31" t="s">
        <v>31</v>
      </c>
      <c r="M45" s="30" t="s">
        <v>32</v>
      </c>
      <c r="N45" s="30" t="s">
        <v>33</v>
      </c>
      <c r="O45" s="30" t="s">
        <v>34</v>
      </c>
      <c r="P45" s="30" t="s">
        <v>35</v>
      </c>
      <c r="Q45" s="30" t="s">
        <v>36</v>
      </c>
      <c r="R45" s="62" t="s">
        <v>37</v>
      </c>
      <c r="S45" s="112"/>
      <c r="T45" s="112"/>
    </row>
    <row r="46" spans="2:21" ht="14.5" customHeight="1" x14ac:dyDescent="0.2">
      <c r="B46" s="32" t="s">
        <v>43</v>
      </c>
      <c r="C46" s="63">
        <f t="shared" ref="C46:R51" si="12">C33/C$39</f>
        <v>0.2764726833921104</v>
      </c>
      <c r="D46" s="35">
        <f t="shared" si="12"/>
        <v>0.27482288046376929</v>
      </c>
      <c r="E46" s="35">
        <f t="shared" si="12"/>
        <v>0.17619530099892095</v>
      </c>
      <c r="F46" s="35">
        <f t="shared" si="12"/>
        <v>0.17910868551383796</v>
      </c>
      <c r="G46" s="35">
        <f t="shared" si="12"/>
        <v>0.15995187650074225</v>
      </c>
      <c r="H46" s="35">
        <f t="shared" si="12"/>
        <v>8.0081199866465086E-2</v>
      </c>
      <c r="I46" s="35">
        <f t="shared" si="12"/>
        <v>0.21221583337595604</v>
      </c>
      <c r="J46" s="35">
        <f t="shared" si="12"/>
        <v>0.39897558202781425</v>
      </c>
      <c r="K46" s="35">
        <f t="shared" si="12"/>
        <v>0.57735026918962584</v>
      </c>
      <c r="L46" s="35">
        <f t="shared" si="12"/>
        <v>0.66666666666666663</v>
      </c>
      <c r="M46" s="35">
        <f t="shared" si="12"/>
        <v>0.42008402520840293</v>
      </c>
      <c r="N46" s="35">
        <f t="shared" si="12"/>
        <v>0.54232614454664041</v>
      </c>
      <c r="O46" s="35">
        <f t="shared" si="12"/>
        <v>0.18257418583505536</v>
      </c>
      <c r="P46" s="35">
        <f t="shared" si="12"/>
        <v>0.60633906259083248</v>
      </c>
      <c r="Q46" s="35">
        <f t="shared" si="12"/>
        <v>0.51571062312939664</v>
      </c>
      <c r="R46" s="64">
        <f t="shared" si="12"/>
        <v>0.53300179088902611</v>
      </c>
      <c r="S46" s="87">
        <f t="shared" ref="S46:S51" si="13">(C46*$C$52+D46*$D$52+E46*$E$52+F46*$F$52+G46*$G$52+H46*$H$52+I46*$I$52+J46*$J$52+K46*$K$52+L46*$L$52+M46*$M$52+N46*$N$52+O46*$O$52+P46*$P$52+Q46*$Q$52+R46*$R$52)/SUM($C$52:$R$52)</f>
        <v>0.46706225954911534</v>
      </c>
      <c r="T46" s="65">
        <f>_xlfn.RANK.EQ(S46,$S$46:$S$51,0)</f>
        <v>1</v>
      </c>
      <c r="U46" s="66"/>
    </row>
    <row r="47" spans="2:21" ht="14.5" customHeight="1" x14ac:dyDescent="0.2">
      <c r="B47" s="38" t="s">
        <v>44</v>
      </c>
      <c r="C47" s="53">
        <f t="shared" si="12"/>
        <v>0.41889800513956121</v>
      </c>
      <c r="D47" s="41">
        <f t="shared" si="12"/>
        <v>0.41697264622089136</v>
      </c>
      <c r="E47" s="41">
        <f t="shared" si="12"/>
        <v>0.16728654982481819</v>
      </c>
      <c r="F47" s="41">
        <f t="shared" si="12"/>
        <v>0.15879586273619245</v>
      </c>
      <c r="G47" s="41">
        <f t="shared" si="12"/>
        <v>0.23437165729495879</v>
      </c>
      <c r="H47" s="41">
        <f t="shared" si="12"/>
        <v>7.8303560422558843E-2</v>
      </c>
      <c r="I47" s="41">
        <f t="shared" si="12"/>
        <v>0.34337712203321946</v>
      </c>
      <c r="J47" s="41">
        <f t="shared" si="12"/>
        <v>0.39804352475637905</v>
      </c>
      <c r="K47" s="41">
        <f t="shared" si="12"/>
        <v>0.57735026918962584</v>
      </c>
      <c r="L47" s="41">
        <f t="shared" si="12"/>
        <v>0.66666666666666663</v>
      </c>
      <c r="M47" s="41">
        <f t="shared" si="12"/>
        <v>0.56011203361120387</v>
      </c>
      <c r="N47" s="41">
        <f t="shared" si="12"/>
        <v>0.54232614454664041</v>
      </c>
      <c r="O47" s="41">
        <f t="shared" si="12"/>
        <v>0.18257418583505536</v>
      </c>
      <c r="P47" s="41">
        <f t="shared" si="12"/>
        <v>0.48507125007266594</v>
      </c>
      <c r="Q47" s="41">
        <f t="shared" si="12"/>
        <v>0.51571062312939664</v>
      </c>
      <c r="R47" s="67">
        <f t="shared" si="12"/>
        <v>0.42640143271122083</v>
      </c>
      <c r="S47" s="88">
        <f t="shared" si="13"/>
        <v>0.46701522256281369</v>
      </c>
      <c r="T47" s="68">
        <f>_xlfn.RANK.EQ(S47,$S$46:$S$51,0)</f>
        <v>2</v>
      </c>
      <c r="U47" s="66"/>
    </row>
    <row r="48" spans="2:21" ht="14.5" customHeight="1" x14ac:dyDescent="0.2">
      <c r="B48" s="38" t="s">
        <v>45</v>
      </c>
      <c r="C48" s="53">
        <f t="shared" si="12"/>
        <v>0.62834700770934182</v>
      </c>
      <c r="D48" s="41">
        <f t="shared" si="12"/>
        <v>0.67284222458371101</v>
      </c>
      <c r="E48" s="41">
        <f t="shared" si="12"/>
        <v>0.79259603699755354</v>
      </c>
      <c r="F48" s="41">
        <f t="shared" si="12"/>
        <v>0.79664815171014192</v>
      </c>
      <c r="G48" s="41">
        <f t="shared" si="12"/>
        <v>0.88100552224826645</v>
      </c>
      <c r="H48" s="41">
        <f t="shared" si="12"/>
        <v>0.69203212134967962</v>
      </c>
      <c r="I48" s="41">
        <f t="shared" si="12"/>
        <v>0.75343753189306428</v>
      </c>
      <c r="J48" s="41">
        <f t="shared" si="12"/>
        <v>0.413781112156343</v>
      </c>
      <c r="K48" s="41">
        <f t="shared" si="12"/>
        <v>0.28867513459481292</v>
      </c>
      <c r="L48" s="41">
        <f t="shared" si="12"/>
        <v>0.16666666666666666</v>
      </c>
      <c r="M48" s="41">
        <f t="shared" si="12"/>
        <v>0.42008402520840293</v>
      </c>
      <c r="N48" s="41">
        <f t="shared" si="12"/>
        <v>0.43386091563731233</v>
      </c>
      <c r="O48" s="41">
        <f t="shared" si="12"/>
        <v>0.54772255750516607</v>
      </c>
      <c r="P48" s="41">
        <f t="shared" si="12"/>
        <v>0.12126781251816648</v>
      </c>
      <c r="Q48" s="41">
        <f t="shared" si="12"/>
        <v>0.51571062312939664</v>
      </c>
      <c r="R48" s="67">
        <f t="shared" si="12"/>
        <v>0.53300179088902611</v>
      </c>
      <c r="S48" s="88">
        <f t="shared" si="13"/>
        <v>0.43153905705825135</v>
      </c>
      <c r="T48" s="68">
        <f t="shared" ref="T48:T51" si="14">_xlfn.RANK.EQ(S48,$S$46:$S$51,0)</f>
        <v>3</v>
      </c>
      <c r="U48" s="66"/>
    </row>
    <row r="49" spans="2:22" ht="14.5" customHeight="1" x14ac:dyDescent="0.2">
      <c r="B49" s="38" t="s">
        <v>46</v>
      </c>
      <c r="C49" s="53">
        <f t="shared" si="12"/>
        <v>0.41889800513956121</v>
      </c>
      <c r="D49" s="41">
        <f t="shared" si="12"/>
        <v>0.36011273991804255</v>
      </c>
      <c r="E49" s="41">
        <f t="shared" si="12"/>
        <v>0.27588846889959451</v>
      </c>
      <c r="F49" s="41">
        <f t="shared" si="12"/>
        <v>0.27726261747589154</v>
      </c>
      <c r="G49" s="41">
        <f t="shared" si="12"/>
        <v>0.1543723411029769</v>
      </c>
      <c r="H49" s="41">
        <f t="shared" si="12"/>
        <v>0.50245998839068085</v>
      </c>
      <c r="I49" s="41">
        <f t="shared" si="12"/>
        <v>0.25613301715850245</v>
      </c>
      <c r="J49" s="41">
        <f t="shared" si="12"/>
        <v>0.42086447206998256</v>
      </c>
      <c r="K49" s="41">
        <f t="shared" si="12"/>
        <v>0.28867513459481292</v>
      </c>
      <c r="L49" s="41">
        <f t="shared" si="12"/>
        <v>0.16666666666666666</v>
      </c>
      <c r="M49" s="41">
        <f t="shared" si="12"/>
        <v>0.42008402520840293</v>
      </c>
      <c r="N49" s="41">
        <f t="shared" si="12"/>
        <v>0.32539568672798425</v>
      </c>
      <c r="O49" s="41">
        <f t="shared" si="12"/>
        <v>0.54772255750516607</v>
      </c>
      <c r="P49" s="41">
        <f t="shared" si="12"/>
        <v>0.48507125007266594</v>
      </c>
      <c r="Q49" s="41">
        <f t="shared" si="12"/>
        <v>0.30942637387763799</v>
      </c>
      <c r="R49" s="67">
        <f t="shared" si="12"/>
        <v>0.31980107453341566</v>
      </c>
      <c r="S49" s="88">
        <f t="shared" si="13"/>
        <v>0.31727924003473296</v>
      </c>
      <c r="T49" s="68">
        <f t="shared" si="14"/>
        <v>4</v>
      </c>
      <c r="U49" s="66"/>
      <c r="V49" s="90"/>
    </row>
    <row r="50" spans="2:22" ht="14.5" customHeight="1" x14ac:dyDescent="0.2">
      <c r="B50" s="38" t="s">
        <v>47</v>
      </c>
      <c r="C50" s="53">
        <f t="shared" si="12"/>
        <v>0.2764726833921104</v>
      </c>
      <c r="D50" s="41">
        <f t="shared" si="12"/>
        <v>0.26534622941329455</v>
      </c>
      <c r="E50" s="41">
        <f t="shared" si="12"/>
        <v>0.31307896983275357</v>
      </c>
      <c r="F50" s="41">
        <f t="shared" si="12"/>
        <v>0.29816851537113259</v>
      </c>
      <c r="G50" s="41">
        <f t="shared" si="12"/>
        <v>0.2143874135413705</v>
      </c>
      <c r="H50" s="41">
        <f t="shared" si="12"/>
        <v>6.0125011486350348E-2</v>
      </c>
      <c r="I50" s="41">
        <f t="shared" si="12"/>
        <v>0.28304735622105609</v>
      </c>
      <c r="J50" s="41">
        <f t="shared" si="12"/>
        <v>0.39612021012093596</v>
      </c>
      <c r="K50" s="41">
        <f t="shared" si="12"/>
        <v>0.28867513459481292</v>
      </c>
      <c r="L50" s="41">
        <f t="shared" si="12"/>
        <v>0.16666666666666666</v>
      </c>
      <c r="M50" s="41">
        <f t="shared" si="12"/>
        <v>0.28005601680560194</v>
      </c>
      <c r="N50" s="41">
        <f t="shared" si="12"/>
        <v>0.32539568672798425</v>
      </c>
      <c r="O50" s="41">
        <f t="shared" si="12"/>
        <v>0.54772255750516607</v>
      </c>
      <c r="P50" s="41">
        <f t="shared" si="12"/>
        <v>0.36380343755449945</v>
      </c>
      <c r="Q50" s="41">
        <f t="shared" si="12"/>
        <v>0.30942637387763799</v>
      </c>
      <c r="R50" s="67">
        <f t="shared" si="12"/>
        <v>0.21320071635561041</v>
      </c>
      <c r="S50" s="88">
        <f t="shared" si="13"/>
        <v>0.27817207437699382</v>
      </c>
      <c r="T50" s="68">
        <f t="shared" si="14"/>
        <v>5</v>
      </c>
      <c r="U50" s="66"/>
    </row>
    <row r="51" spans="2:22" ht="14.5" customHeight="1" thickBot="1" x14ac:dyDescent="0.25">
      <c r="B51" s="38" t="s">
        <v>48</v>
      </c>
      <c r="C51" s="69">
        <f t="shared" si="12"/>
        <v>0.31836248390606653</v>
      </c>
      <c r="D51" s="47">
        <f t="shared" si="12"/>
        <v>0.31272948466566852</v>
      </c>
      <c r="E51" s="47">
        <f t="shared" si="12"/>
        <v>0.37232923557797654</v>
      </c>
      <c r="F51" s="47">
        <f t="shared" si="12"/>
        <v>0.37719577479073163</v>
      </c>
      <c r="G51" s="47">
        <f t="shared" si="12"/>
        <v>0.27114905577226822</v>
      </c>
      <c r="H51" s="47">
        <f t="shared" si="12"/>
        <v>0.50245998839068085</v>
      </c>
      <c r="I51" s="47">
        <f t="shared" si="12"/>
        <v>0.35166539397724678</v>
      </c>
      <c r="J51" s="47">
        <f t="shared" si="12"/>
        <v>0.42086447206998256</v>
      </c>
      <c r="K51" s="47">
        <f t="shared" si="12"/>
        <v>0.28867513459481292</v>
      </c>
      <c r="L51" s="47">
        <f t="shared" si="12"/>
        <v>0.16666666666666666</v>
      </c>
      <c r="M51" s="47">
        <f t="shared" si="12"/>
        <v>0.28005601680560194</v>
      </c>
      <c r="N51" s="47">
        <f t="shared" si="12"/>
        <v>0.10846522890932808</v>
      </c>
      <c r="O51" s="47">
        <f t="shared" si="12"/>
        <v>0.18257418583505536</v>
      </c>
      <c r="P51" s="47">
        <f t="shared" si="12"/>
        <v>0.12126781251816648</v>
      </c>
      <c r="Q51" s="47">
        <f t="shared" si="12"/>
        <v>0.10314212462587934</v>
      </c>
      <c r="R51" s="70">
        <f t="shared" si="12"/>
        <v>0.31980107453341566</v>
      </c>
      <c r="S51" s="89">
        <f t="shared" si="13"/>
        <v>0.23239620131500829</v>
      </c>
      <c r="T51" s="71">
        <f t="shared" si="14"/>
        <v>6</v>
      </c>
      <c r="U51" s="66"/>
    </row>
    <row r="52" spans="2:22" ht="20" customHeight="1" thickBot="1" x14ac:dyDescent="0.25">
      <c r="B52" s="72" t="s">
        <v>55</v>
      </c>
      <c r="C52" s="73">
        <f t="shared" ref="C52:R52" si="15">C14</f>
        <v>0.06</v>
      </c>
      <c r="D52" s="74">
        <f t="shared" si="15"/>
        <v>0.02</v>
      </c>
      <c r="E52" s="74">
        <f t="shared" si="15"/>
        <v>0.06</v>
      </c>
      <c r="F52" s="74">
        <f t="shared" si="15"/>
        <v>0.02</v>
      </c>
      <c r="G52" s="74">
        <f t="shared" si="15"/>
        <v>0.05</v>
      </c>
      <c r="H52" s="74">
        <f t="shared" si="15"/>
        <v>0.02</v>
      </c>
      <c r="I52" s="74">
        <f t="shared" si="15"/>
        <v>0.05</v>
      </c>
      <c r="J52" s="74">
        <f t="shared" si="15"/>
        <v>0.02</v>
      </c>
      <c r="K52" s="75">
        <f t="shared" si="15"/>
        <v>0.15</v>
      </c>
      <c r="L52" s="75">
        <f t="shared" si="15"/>
        <v>0.15</v>
      </c>
      <c r="M52" s="74">
        <f t="shared" si="15"/>
        <v>0.02</v>
      </c>
      <c r="N52" s="74">
        <f t="shared" si="15"/>
        <v>0.02</v>
      </c>
      <c r="O52" s="74">
        <f t="shared" si="15"/>
        <v>0.01</v>
      </c>
      <c r="P52" s="74">
        <f t="shared" si="15"/>
        <v>0.15</v>
      </c>
      <c r="Q52" s="74">
        <f t="shared" si="15"/>
        <v>0.15</v>
      </c>
      <c r="R52" s="76">
        <f t="shared" si="15"/>
        <v>0.05</v>
      </c>
      <c r="S52" s="77"/>
      <c r="T52" s="78"/>
    </row>
    <row r="53" spans="2:22" ht="14.5" customHeight="1" thickBot="1" x14ac:dyDescent="0.25">
      <c r="B53" s="91" t="s">
        <v>38</v>
      </c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3"/>
    </row>
    <row r="55" spans="2:22" x14ac:dyDescent="0.2">
      <c r="G55" s="79"/>
    </row>
  </sheetData>
  <mergeCells count="41">
    <mergeCell ref="B53:T53"/>
    <mergeCell ref="B29:R29"/>
    <mergeCell ref="B30:B32"/>
    <mergeCell ref="C30:J30"/>
    <mergeCell ref="K30:R30"/>
    <mergeCell ref="B40:R40"/>
    <mergeCell ref="B42:T42"/>
    <mergeCell ref="B43:B45"/>
    <mergeCell ref="C43:J43"/>
    <mergeCell ref="K43:R43"/>
    <mergeCell ref="S43:S45"/>
    <mergeCell ref="T43:T45"/>
    <mergeCell ref="B27:R27"/>
    <mergeCell ref="C10:D10"/>
    <mergeCell ref="E10:F10"/>
    <mergeCell ref="G10:H10"/>
    <mergeCell ref="I10:J10"/>
    <mergeCell ref="K10:R10"/>
    <mergeCell ref="C11:D11"/>
    <mergeCell ref="E11:F11"/>
    <mergeCell ref="G11:H11"/>
    <mergeCell ref="I11:J11"/>
    <mergeCell ref="K11:R11"/>
    <mergeCell ref="B15:R15"/>
    <mergeCell ref="B17:R17"/>
    <mergeCell ref="B18:B20"/>
    <mergeCell ref="C18:J18"/>
    <mergeCell ref="K18:R18"/>
    <mergeCell ref="C8:F8"/>
    <mergeCell ref="G8:J8"/>
    <mergeCell ref="K8:R8"/>
    <mergeCell ref="C9:F9"/>
    <mergeCell ref="G9:J9"/>
    <mergeCell ref="K9:R9"/>
    <mergeCell ref="C7:J7"/>
    <mergeCell ref="K7:R7"/>
    <mergeCell ref="C2:R2"/>
    <mergeCell ref="C3:R3"/>
    <mergeCell ref="B5:R5"/>
    <mergeCell ref="C6:J6"/>
    <mergeCell ref="K6:R6"/>
  </mergeCells>
  <conditionalFormatting sqref="S46:S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6:T5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B036D-C515-294D-9373-1C590580A46E}">
  <sheetPr>
    <tabColor theme="0" tint="-0.249977111117893"/>
  </sheetPr>
  <dimension ref="B1:V55"/>
  <sheetViews>
    <sheetView zoomScaleNormal="100" workbookViewId="0">
      <selection activeCell="B2" sqref="B2"/>
    </sheetView>
  </sheetViews>
  <sheetFormatPr baseColWidth="10" defaultColWidth="9.1640625" defaultRowHeight="15" x14ac:dyDescent="0.2"/>
  <cols>
    <col min="1" max="1" width="2.6640625" customWidth="1"/>
    <col min="2" max="2" width="20.5" customWidth="1"/>
    <col min="3" max="18" width="11.5" customWidth="1"/>
    <col min="19" max="20" width="10.6640625" customWidth="1"/>
  </cols>
  <sheetData>
    <row r="1" spans="2:19" ht="16" thickBot="1" x14ac:dyDescent="0.25"/>
    <row r="2" spans="2:19" s="2" customFormat="1" ht="18" customHeight="1" thickBot="1" x14ac:dyDescent="0.3">
      <c r="B2" s="1" t="s">
        <v>0</v>
      </c>
      <c r="C2" s="124" t="s">
        <v>61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6"/>
    </row>
    <row r="3" spans="2:19" s="2" customFormat="1" ht="18" customHeight="1" thickBot="1" x14ac:dyDescent="0.3">
      <c r="B3" s="1" t="s">
        <v>62</v>
      </c>
      <c r="C3" s="124" t="s">
        <v>66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4" spans="2:19" ht="14.5" customHeight="1" thickBo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2:19" s="4" customFormat="1" ht="17.5" customHeight="1" thickBot="1" x14ac:dyDescent="0.25">
      <c r="B5" s="94" t="s">
        <v>1</v>
      </c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6"/>
    </row>
    <row r="6" spans="2:19" ht="14.5" customHeight="1" x14ac:dyDescent="0.2">
      <c r="B6" s="5" t="s">
        <v>2</v>
      </c>
      <c r="C6" s="113" t="s">
        <v>3</v>
      </c>
      <c r="D6" s="115"/>
      <c r="E6" s="115"/>
      <c r="F6" s="115"/>
      <c r="G6" s="115"/>
      <c r="H6" s="115"/>
      <c r="I6" s="115"/>
      <c r="J6" s="114"/>
      <c r="K6" s="117" t="s">
        <v>4</v>
      </c>
      <c r="L6" s="117"/>
      <c r="M6" s="117"/>
      <c r="N6" s="117"/>
      <c r="O6" s="117"/>
      <c r="P6" s="117"/>
      <c r="Q6" s="117"/>
      <c r="R6" s="118"/>
    </row>
    <row r="7" spans="2:19" ht="14.5" customHeight="1" thickBot="1" x14ac:dyDescent="0.25">
      <c r="B7" s="6">
        <f>SUM(C7:R7)</f>
        <v>1</v>
      </c>
      <c r="C7" s="119">
        <f>SUM(C9:J9)</f>
        <v>0.38</v>
      </c>
      <c r="D7" s="121"/>
      <c r="E7" s="121"/>
      <c r="F7" s="121"/>
      <c r="G7" s="121"/>
      <c r="H7" s="121"/>
      <c r="I7" s="121"/>
      <c r="J7" s="120"/>
      <c r="K7" s="121">
        <f>K9</f>
        <v>0.62000000000000011</v>
      </c>
      <c r="L7" s="121"/>
      <c r="M7" s="121"/>
      <c r="N7" s="121"/>
      <c r="O7" s="121"/>
      <c r="P7" s="121"/>
      <c r="Q7" s="121"/>
      <c r="R7" s="123"/>
    </row>
    <row r="8" spans="2:19" ht="14.5" customHeight="1" x14ac:dyDescent="0.2">
      <c r="B8" s="5" t="s">
        <v>5</v>
      </c>
      <c r="C8" s="113" t="s">
        <v>6</v>
      </c>
      <c r="D8" s="115"/>
      <c r="E8" s="115"/>
      <c r="F8" s="114"/>
      <c r="G8" s="115" t="s">
        <v>7</v>
      </c>
      <c r="H8" s="115"/>
      <c r="I8" s="115"/>
      <c r="J8" s="114"/>
      <c r="K8" s="117" t="s">
        <v>4</v>
      </c>
      <c r="L8" s="117"/>
      <c r="M8" s="117"/>
      <c r="N8" s="117"/>
      <c r="O8" s="117"/>
      <c r="P8" s="117"/>
      <c r="Q8" s="117"/>
      <c r="R8" s="118"/>
    </row>
    <row r="9" spans="2:19" ht="14.5" customHeight="1" thickBot="1" x14ac:dyDescent="0.25">
      <c r="B9" s="6">
        <f>SUM(C9:R9)</f>
        <v>1</v>
      </c>
      <c r="C9" s="119">
        <f>SUM(C14:F14)</f>
        <v>0.19999999999999998</v>
      </c>
      <c r="D9" s="121"/>
      <c r="E9" s="121"/>
      <c r="F9" s="120"/>
      <c r="G9" s="121">
        <f>SUM(G14:J14)</f>
        <v>0.18</v>
      </c>
      <c r="H9" s="121"/>
      <c r="I9" s="121"/>
      <c r="J9" s="120"/>
      <c r="K9" s="121">
        <f>K11</f>
        <v>0.62000000000000011</v>
      </c>
      <c r="L9" s="121"/>
      <c r="M9" s="121"/>
      <c r="N9" s="121"/>
      <c r="O9" s="121"/>
      <c r="P9" s="121"/>
      <c r="Q9" s="121"/>
      <c r="R9" s="123"/>
    </row>
    <row r="10" spans="2:19" ht="14.5" customHeight="1" x14ac:dyDescent="0.2">
      <c r="B10" s="5" t="s">
        <v>8</v>
      </c>
      <c r="C10" s="113" t="s">
        <v>9</v>
      </c>
      <c r="D10" s="114"/>
      <c r="E10" s="115" t="s">
        <v>10</v>
      </c>
      <c r="F10" s="114"/>
      <c r="G10" s="116" t="s">
        <v>11</v>
      </c>
      <c r="H10" s="114"/>
      <c r="I10" s="115" t="s">
        <v>12</v>
      </c>
      <c r="J10" s="114"/>
      <c r="K10" s="117" t="s">
        <v>4</v>
      </c>
      <c r="L10" s="117"/>
      <c r="M10" s="117"/>
      <c r="N10" s="117"/>
      <c r="O10" s="117"/>
      <c r="P10" s="117"/>
      <c r="Q10" s="117"/>
      <c r="R10" s="118"/>
    </row>
    <row r="11" spans="2:19" ht="14.5" customHeight="1" thickBot="1" x14ac:dyDescent="0.25">
      <c r="B11" s="6">
        <f>SUM(C11:R11)</f>
        <v>1</v>
      </c>
      <c r="C11" s="119">
        <f>SUM(C14:D14)</f>
        <v>0.1</v>
      </c>
      <c r="D11" s="120"/>
      <c r="E11" s="121">
        <f>SUM(E14:F14)</f>
        <v>0.1</v>
      </c>
      <c r="F11" s="120"/>
      <c r="G11" s="122">
        <f>SUM(G14:H14)</f>
        <v>0.09</v>
      </c>
      <c r="H11" s="120"/>
      <c r="I11" s="121">
        <f>SUM(I14:J14)</f>
        <v>0.09</v>
      </c>
      <c r="J11" s="120"/>
      <c r="K11" s="121">
        <f>SUM(K14:R14)</f>
        <v>0.62000000000000011</v>
      </c>
      <c r="L11" s="121"/>
      <c r="M11" s="121"/>
      <c r="N11" s="121"/>
      <c r="O11" s="121"/>
      <c r="P11" s="121"/>
      <c r="Q11" s="121"/>
      <c r="R11" s="123"/>
    </row>
    <row r="12" spans="2:19" ht="90.75" customHeight="1" x14ac:dyDescent="0.2">
      <c r="B12" s="7" t="s">
        <v>13</v>
      </c>
      <c r="C12" s="8" t="s">
        <v>14</v>
      </c>
      <c r="D12" s="9" t="s">
        <v>15</v>
      </c>
      <c r="E12" s="10" t="s">
        <v>14</v>
      </c>
      <c r="F12" s="11" t="s">
        <v>15</v>
      </c>
      <c r="G12" s="10" t="s">
        <v>16</v>
      </c>
      <c r="H12" s="11" t="s">
        <v>17</v>
      </c>
      <c r="I12" s="10" t="s">
        <v>16</v>
      </c>
      <c r="J12" s="11" t="s">
        <v>17</v>
      </c>
      <c r="K12" s="12" t="s">
        <v>18</v>
      </c>
      <c r="L12" s="12" t="s">
        <v>19</v>
      </c>
      <c r="M12" s="10" t="s">
        <v>56</v>
      </c>
      <c r="N12" s="10" t="s">
        <v>20</v>
      </c>
      <c r="O12" s="10" t="s">
        <v>57</v>
      </c>
      <c r="P12" s="10" t="s">
        <v>21</v>
      </c>
      <c r="Q12" s="10" t="s">
        <v>59</v>
      </c>
      <c r="R12" s="80" t="s">
        <v>58</v>
      </c>
      <c r="S12" s="81"/>
    </row>
    <row r="13" spans="2:19" ht="14.5" customHeight="1" x14ac:dyDescent="0.2">
      <c r="B13" s="13"/>
      <c r="C13" s="14" t="s">
        <v>22</v>
      </c>
      <c r="D13" s="15" t="s">
        <v>23</v>
      </c>
      <c r="E13" s="16" t="s">
        <v>24</v>
      </c>
      <c r="F13" s="15" t="s">
        <v>25</v>
      </c>
      <c r="G13" s="16" t="s">
        <v>26</v>
      </c>
      <c r="H13" s="15" t="s">
        <v>27</v>
      </c>
      <c r="I13" s="16" t="s">
        <v>28</v>
      </c>
      <c r="J13" s="15" t="s">
        <v>29</v>
      </c>
      <c r="K13" s="17" t="s">
        <v>30</v>
      </c>
      <c r="L13" s="17" t="s">
        <v>31</v>
      </c>
      <c r="M13" s="16" t="s">
        <v>32</v>
      </c>
      <c r="N13" s="16" t="s">
        <v>33</v>
      </c>
      <c r="O13" s="16" t="s">
        <v>34</v>
      </c>
      <c r="P13" s="16" t="s">
        <v>35</v>
      </c>
      <c r="Q13" s="16" t="s">
        <v>36</v>
      </c>
      <c r="R13" s="86" t="s">
        <v>37</v>
      </c>
      <c r="S13" s="83"/>
    </row>
    <row r="14" spans="2:19" ht="14.5" customHeight="1" thickBot="1" x14ac:dyDescent="0.25">
      <c r="B14" s="6">
        <f>SUM(C14:R14)</f>
        <v>1.0000000000000002</v>
      </c>
      <c r="C14" s="18">
        <v>0.08</v>
      </c>
      <c r="D14" s="19">
        <v>0.02</v>
      </c>
      <c r="E14" s="20">
        <v>0.08</v>
      </c>
      <c r="F14" s="19">
        <v>0.02</v>
      </c>
      <c r="G14" s="21">
        <v>0.08</v>
      </c>
      <c r="H14" s="22">
        <v>0.01</v>
      </c>
      <c r="I14" s="21">
        <v>0.08</v>
      </c>
      <c r="J14" s="22">
        <v>0.01</v>
      </c>
      <c r="K14" s="21">
        <v>0.19</v>
      </c>
      <c r="L14" s="23">
        <v>0.15</v>
      </c>
      <c r="M14" s="23">
        <v>0.02</v>
      </c>
      <c r="N14" s="23">
        <v>0.02</v>
      </c>
      <c r="O14" s="23">
        <v>0.02</v>
      </c>
      <c r="P14" s="23">
        <v>0.02</v>
      </c>
      <c r="Q14" s="23">
        <v>0.14000000000000001</v>
      </c>
      <c r="R14" s="24">
        <v>0.06</v>
      </c>
    </row>
    <row r="15" spans="2:19" ht="14.5" customHeight="1" thickBot="1" x14ac:dyDescent="0.25">
      <c r="B15" s="91" t="s">
        <v>38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3"/>
    </row>
    <row r="16" spans="2:19" ht="14.5" customHeight="1" thickBot="1" x14ac:dyDescent="0.25">
      <c r="B16" s="3"/>
      <c r="C16" s="3"/>
      <c r="D16" s="3"/>
      <c r="E16" s="3"/>
      <c r="F16" s="3"/>
      <c r="G16" s="3"/>
      <c r="H16" s="3"/>
      <c r="I16" s="25"/>
      <c r="J16" s="3"/>
      <c r="K16" s="3"/>
      <c r="L16" s="3"/>
      <c r="M16" s="3"/>
      <c r="N16" s="3"/>
      <c r="O16" s="3"/>
      <c r="P16" s="3"/>
      <c r="Q16" s="3"/>
      <c r="R16" s="3"/>
    </row>
    <row r="17" spans="2:19" ht="17.5" customHeight="1" thickBot="1" x14ac:dyDescent="0.25">
      <c r="B17" s="94" t="s">
        <v>39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6"/>
    </row>
    <row r="18" spans="2:19" ht="17.5" customHeight="1" thickBot="1" x14ac:dyDescent="0.25">
      <c r="B18" s="97" t="s">
        <v>40</v>
      </c>
      <c r="C18" s="100" t="s">
        <v>41</v>
      </c>
      <c r="D18" s="101"/>
      <c r="E18" s="101"/>
      <c r="F18" s="101"/>
      <c r="G18" s="101"/>
      <c r="H18" s="101"/>
      <c r="I18" s="101"/>
      <c r="J18" s="102"/>
      <c r="K18" s="103" t="s">
        <v>42</v>
      </c>
      <c r="L18" s="103"/>
      <c r="M18" s="103"/>
      <c r="N18" s="103"/>
      <c r="O18" s="103"/>
      <c r="P18" s="103"/>
      <c r="Q18" s="103"/>
      <c r="R18" s="104"/>
    </row>
    <row r="19" spans="2:19" ht="86.25" customHeight="1" x14ac:dyDescent="0.2">
      <c r="B19" s="98"/>
      <c r="C19" s="26" t="str">
        <f t="shared" ref="C19:R19" si="0">C12</f>
        <v>For whole sample</v>
      </c>
      <c r="D19" s="27" t="str">
        <f t="shared" si="0"/>
        <v>For sensitive subgroups</v>
      </c>
      <c r="E19" s="27" t="str">
        <f t="shared" si="0"/>
        <v>For whole sample</v>
      </c>
      <c r="F19" s="27" t="str">
        <f t="shared" si="0"/>
        <v>For sensitive subgroups</v>
      </c>
      <c r="G19" s="27" t="str">
        <f t="shared" si="0"/>
        <v>In peak hours</v>
      </c>
      <c r="H19" s="27" t="str">
        <f t="shared" si="0"/>
        <v>In off-peak hours</v>
      </c>
      <c r="I19" s="27" t="str">
        <f t="shared" si="0"/>
        <v>In peak hours</v>
      </c>
      <c r="J19" s="27" t="str">
        <f t="shared" si="0"/>
        <v>In off-peak hours</v>
      </c>
      <c r="K19" s="28" t="str">
        <f t="shared" si="0"/>
        <v>Monetary cost of travel</v>
      </c>
      <c r="L19" s="28" t="str">
        <f t="shared" si="0"/>
        <v>Risk unpunct./disservice</v>
      </c>
      <c r="M19" s="27" t="str">
        <f t="shared" si="0"/>
        <v>Perception of on-board safety</v>
      </c>
      <c r="N19" s="27" t="str">
        <f t="shared" si="0"/>
        <v>Understandability for users</v>
      </c>
      <c r="O19" s="10" t="str">
        <f t="shared" si="0"/>
        <v>Inclusive design of vehicles and technology</v>
      </c>
      <c r="P19" s="10" t="str">
        <f t="shared" si="0"/>
        <v>Availability of infrastructural resources (e.g., parking lots, charging station, vehicle repair spots)</v>
      </c>
      <c r="Q19" s="10" t="str">
        <f>Q12</f>
        <v>Service quality (e.g., adjustment of vehicle size to traffic demand)</v>
      </c>
      <c r="R19" s="82" t="str">
        <f t="shared" si="0"/>
        <v>Real-time passenger information (e.g., localisability on map (like UBER), estimated arrival time etc.)</v>
      </c>
      <c r="S19" s="83"/>
    </row>
    <row r="20" spans="2:19" ht="16" thickBot="1" x14ac:dyDescent="0.25">
      <c r="B20" s="99"/>
      <c r="C20" s="29" t="s">
        <v>22</v>
      </c>
      <c r="D20" s="30" t="s">
        <v>23</v>
      </c>
      <c r="E20" s="30" t="s">
        <v>24</v>
      </c>
      <c r="F20" s="30" t="s">
        <v>25</v>
      </c>
      <c r="G20" s="30" t="s">
        <v>26</v>
      </c>
      <c r="H20" s="30" t="s">
        <v>27</v>
      </c>
      <c r="I20" s="30" t="s">
        <v>28</v>
      </c>
      <c r="J20" s="30" t="s">
        <v>29</v>
      </c>
      <c r="K20" s="31" t="s">
        <v>30</v>
      </c>
      <c r="L20" s="31" t="s">
        <v>31</v>
      </c>
      <c r="M20" s="30" t="s">
        <v>32</v>
      </c>
      <c r="N20" s="30" t="s">
        <v>33</v>
      </c>
      <c r="O20" s="16" t="s">
        <v>34</v>
      </c>
      <c r="P20" s="16" t="s">
        <v>35</v>
      </c>
      <c r="Q20" s="16" t="s">
        <v>36</v>
      </c>
      <c r="R20" s="86" t="s">
        <v>37</v>
      </c>
      <c r="S20" s="83"/>
    </row>
    <row r="21" spans="2:19" ht="14.5" customHeight="1" x14ac:dyDescent="0.2">
      <c r="B21" s="32" t="s">
        <v>43</v>
      </c>
      <c r="C21" s="33">
        <v>0.33</v>
      </c>
      <c r="D21" s="34">
        <v>0.28999999999999998</v>
      </c>
      <c r="E21" s="34">
        <v>12.46</v>
      </c>
      <c r="F21" s="34">
        <v>12.08</v>
      </c>
      <c r="G21" s="35">
        <v>410.52</v>
      </c>
      <c r="H21" s="35">
        <v>137.4</v>
      </c>
      <c r="I21" s="35">
        <v>258.86</v>
      </c>
      <c r="J21" s="35">
        <v>2897.96</v>
      </c>
      <c r="K21" s="36">
        <v>1</v>
      </c>
      <c r="L21" s="36">
        <v>1</v>
      </c>
      <c r="M21" s="36">
        <v>2</v>
      </c>
      <c r="N21" s="36">
        <v>2</v>
      </c>
      <c r="O21" s="36">
        <v>3</v>
      </c>
      <c r="P21" s="36">
        <v>3</v>
      </c>
      <c r="Q21" s="36">
        <v>4</v>
      </c>
      <c r="R21" s="37">
        <v>5</v>
      </c>
    </row>
    <row r="22" spans="2:19" ht="14.5" customHeight="1" x14ac:dyDescent="0.2">
      <c r="B22" s="38" t="s">
        <v>44</v>
      </c>
      <c r="C22" s="39">
        <v>0.5</v>
      </c>
      <c r="D22" s="40">
        <v>0.44</v>
      </c>
      <c r="E22" s="40">
        <v>11.83</v>
      </c>
      <c r="F22" s="40">
        <v>10.71</v>
      </c>
      <c r="G22" s="41">
        <v>601.52</v>
      </c>
      <c r="H22" s="41">
        <v>134.35</v>
      </c>
      <c r="I22" s="41">
        <v>418.85</v>
      </c>
      <c r="J22" s="41">
        <v>2891.19</v>
      </c>
      <c r="K22" s="42">
        <v>1</v>
      </c>
      <c r="L22" s="42">
        <v>1</v>
      </c>
      <c r="M22" s="42">
        <v>5</v>
      </c>
      <c r="N22" s="42">
        <v>5</v>
      </c>
      <c r="O22" s="42">
        <v>5</v>
      </c>
      <c r="P22" s="42">
        <v>5</v>
      </c>
      <c r="Q22" s="42">
        <v>5</v>
      </c>
      <c r="R22" s="43">
        <v>5</v>
      </c>
    </row>
    <row r="23" spans="2:19" ht="14.5" customHeight="1" x14ac:dyDescent="0.2">
      <c r="B23" s="38" t="s">
        <v>45</v>
      </c>
      <c r="C23" s="39">
        <v>0.75</v>
      </c>
      <c r="D23" s="40">
        <v>0.71</v>
      </c>
      <c r="E23" s="40">
        <v>56.05</v>
      </c>
      <c r="F23" s="40">
        <v>53.73</v>
      </c>
      <c r="G23" s="44">
        <v>2261.12</v>
      </c>
      <c r="H23" s="41">
        <v>1187.3599999999999</v>
      </c>
      <c r="I23" s="41">
        <v>919.04</v>
      </c>
      <c r="J23" s="41">
        <v>3005.5</v>
      </c>
      <c r="K23" s="42">
        <v>5</v>
      </c>
      <c r="L23" s="42">
        <v>4</v>
      </c>
      <c r="M23" s="42">
        <v>5</v>
      </c>
      <c r="N23" s="42">
        <v>1</v>
      </c>
      <c r="O23" s="42">
        <v>1</v>
      </c>
      <c r="P23" s="42">
        <v>1</v>
      </c>
      <c r="Q23" s="42">
        <v>1</v>
      </c>
      <c r="R23" s="43">
        <v>1</v>
      </c>
    </row>
    <row r="24" spans="2:19" ht="14.5" customHeight="1" x14ac:dyDescent="0.2">
      <c r="B24" s="38" t="s">
        <v>46</v>
      </c>
      <c r="C24" s="39">
        <v>0.5</v>
      </c>
      <c r="D24" s="40">
        <v>0.38</v>
      </c>
      <c r="E24" s="40">
        <v>19.510000000000002</v>
      </c>
      <c r="F24" s="40">
        <v>18.7</v>
      </c>
      <c r="G24" s="41">
        <v>396.2</v>
      </c>
      <c r="H24" s="41">
        <v>862.1</v>
      </c>
      <c r="I24" s="41">
        <v>312.43</v>
      </c>
      <c r="J24" s="41">
        <v>3056.95</v>
      </c>
      <c r="K24" s="42">
        <v>5</v>
      </c>
      <c r="L24" s="42">
        <v>4</v>
      </c>
      <c r="M24" s="42">
        <v>5</v>
      </c>
      <c r="N24" s="42">
        <v>3</v>
      </c>
      <c r="O24" s="42">
        <v>4</v>
      </c>
      <c r="P24" s="42">
        <v>2</v>
      </c>
      <c r="Q24" s="42">
        <v>2</v>
      </c>
      <c r="R24" s="43">
        <v>3</v>
      </c>
    </row>
    <row r="25" spans="2:19" ht="14.5" customHeight="1" x14ac:dyDescent="0.2">
      <c r="B25" s="38" t="s">
        <v>47</v>
      </c>
      <c r="C25" s="39">
        <v>0.33</v>
      </c>
      <c r="D25" s="40">
        <v>0.28000000000000003</v>
      </c>
      <c r="E25" s="40">
        <v>22.14</v>
      </c>
      <c r="F25" s="40">
        <v>20.11</v>
      </c>
      <c r="G25" s="41">
        <v>550.23</v>
      </c>
      <c r="H25" s="41">
        <v>103.16</v>
      </c>
      <c r="I25" s="41">
        <v>345.26</v>
      </c>
      <c r="J25" s="41">
        <v>2877.22</v>
      </c>
      <c r="K25" s="42">
        <v>5</v>
      </c>
      <c r="L25" s="42">
        <v>4</v>
      </c>
      <c r="M25" s="42">
        <v>5</v>
      </c>
      <c r="N25" s="42">
        <v>5</v>
      </c>
      <c r="O25" s="42">
        <v>5</v>
      </c>
      <c r="P25" s="42">
        <v>5</v>
      </c>
      <c r="Q25" s="42">
        <v>3</v>
      </c>
      <c r="R25" s="43">
        <v>1</v>
      </c>
    </row>
    <row r="26" spans="2:19" ht="14.5" customHeight="1" thickBot="1" x14ac:dyDescent="0.25">
      <c r="B26" s="38" t="s">
        <v>48</v>
      </c>
      <c r="C26" s="45">
        <v>0.38</v>
      </c>
      <c r="D26" s="46">
        <v>0.33</v>
      </c>
      <c r="E26" s="46">
        <v>26.33</v>
      </c>
      <c r="F26" s="46">
        <v>25.44</v>
      </c>
      <c r="G26" s="47">
        <v>695.91</v>
      </c>
      <c r="H26" s="47">
        <v>862.1</v>
      </c>
      <c r="I26" s="47">
        <v>428.96</v>
      </c>
      <c r="J26" s="47">
        <v>3056.95</v>
      </c>
      <c r="K26" s="48">
        <v>5</v>
      </c>
      <c r="L26" s="48">
        <v>4</v>
      </c>
      <c r="M26" s="48">
        <v>5</v>
      </c>
      <c r="N26" s="48">
        <v>4</v>
      </c>
      <c r="O26" s="48">
        <v>4</v>
      </c>
      <c r="P26" s="48">
        <v>4</v>
      </c>
      <c r="Q26" s="48">
        <v>2</v>
      </c>
      <c r="R26" s="49">
        <v>4</v>
      </c>
    </row>
    <row r="27" spans="2:19" ht="14.5" customHeight="1" thickBot="1" x14ac:dyDescent="0.25">
      <c r="B27" s="91" t="s">
        <v>38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3"/>
    </row>
    <row r="28" spans="2:19" ht="14.5" customHeight="1" thickBot="1" x14ac:dyDescent="0.25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2:19" ht="17.5" customHeight="1" thickBot="1" x14ac:dyDescent="0.25">
      <c r="B29" s="94" t="s">
        <v>49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6"/>
    </row>
    <row r="30" spans="2:19" ht="17.5" customHeight="1" x14ac:dyDescent="0.2">
      <c r="B30" s="97" t="s">
        <v>40</v>
      </c>
      <c r="C30" s="100" t="s">
        <v>41</v>
      </c>
      <c r="D30" s="101"/>
      <c r="E30" s="101"/>
      <c r="F30" s="101"/>
      <c r="G30" s="101"/>
      <c r="H30" s="101"/>
      <c r="I30" s="101"/>
      <c r="J30" s="102"/>
      <c r="K30" s="103" t="s">
        <v>42</v>
      </c>
      <c r="L30" s="103"/>
      <c r="M30" s="103"/>
      <c r="N30" s="103"/>
      <c r="O30" s="103"/>
      <c r="P30" s="103"/>
      <c r="Q30" s="103"/>
      <c r="R30" s="104"/>
    </row>
    <row r="31" spans="2:19" ht="108" customHeight="1" x14ac:dyDescent="0.2">
      <c r="B31" s="98"/>
      <c r="C31" s="26" t="str">
        <f t="shared" ref="C31:R31" si="1">C12</f>
        <v>For whole sample</v>
      </c>
      <c r="D31" s="27" t="str">
        <f t="shared" si="1"/>
        <v>For sensitive subgroups</v>
      </c>
      <c r="E31" s="27" t="str">
        <f t="shared" si="1"/>
        <v>For whole sample</v>
      </c>
      <c r="F31" s="27" t="str">
        <f t="shared" si="1"/>
        <v>For sensitive subgroups</v>
      </c>
      <c r="G31" s="27" t="str">
        <f t="shared" si="1"/>
        <v>In peak hours</v>
      </c>
      <c r="H31" s="27" t="str">
        <f t="shared" si="1"/>
        <v>In off-peak hours</v>
      </c>
      <c r="I31" s="27" t="str">
        <f t="shared" si="1"/>
        <v>In peak hours</v>
      </c>
      <c r="J31" s="27" t="str">
        <f t="shared" si="1"/>
        <v>In off-peak hours</v>
      </c>
      <c r="K31" s="28" t="str">
        <f t="shared" si="1"/>
        <v>Monetary cost of travel</v>
      </c>
      <c r="L31" s="28" t="str">
        <f t="shared" si="1"/>
        <v>Risk unpunct./disservice</v>
      </c>
      <c r="M31" s="27" t="str">
        <f t="shared" si="1"/>
        <v>Perception of on-board safety</v>
      </c>
      <c r="N31" s="27" t="str">
        <f t="shared" si="1"/>
        <v>Understandability for users</v>
      </c>
      <c r="O31" s="27" t="str">
        <f t="shared" si="1"/>
        <v>Inclusive design of vehicles and technology</v>
      </c>
      <c r="P31" s="27" t="str">
        <f t="shared" si="1"/>
        <v>Availability of infrastructural resources (e.g., parking lots, charging station, vehicle repair spots)</v>
      </c>
      <c r="Q31" s="27" t="str">
        <f>Q12</f>
        <v>Service quality (e.g., adjustment of vehicle size to traffic demand)</v>
      </c>
      <c r="R31" s="84" t="str">
        <f t="shared" si="1"/>
        <v>Real-time passenger information (e.g., localisability on map (like UBER), estimated arrival time etc.)</v>
      </c>
      <c r="S31" s="83"/>
    </row>
    <row r="32" spans="2:19" ht="16" thickBot="1" x14ac:dyDescent="0.25">
      <c r="B32" s="99"/>
      <c r="C32" s="29" t="s">
        <v>22</v>
      </c>
      <c r="D32" s="30" t="s">
        <v>23</v>
      </c>
      <c r="E32" s="30" t="s">
        <v>24</v>
      </c>
      <c r="F32" s="30" t="s">
        <v>25</v>
      </c>
      <c r="G32" s="30" t="s">
        <v>26</v>
      </c>
      <c r="H32" s="30" t="s">
        <v>27</v>
      </c>
      <c r="I32" s="30" t="s">
        <v>28</v>
      </c>
      <c r="J32" s="30" t="s">
        <v>29</v>
      </c>
      <c r="K32" s="31" t="s">
        <v>30</v>
      </c>
      <c r="L32" s="31" t="s">
        <v>31</v>
      </c>
      <c r="M32" s="30" t="s">
        <v>32</v>
      </c>
      <c r="N32" s="30" t="s">
        <v>33</v>
      </c>
      <c r="O32" s="30" t="s">
        <v>34</v>
      </c>
      <c r="P32" s="30" t="s">
        <v>35</v>
      </c>
      <c r="Q32" s="30" t="s">
        <v>36</v>
      </c>
      <c r="R32" s="85" t="s">
        <v>37</v>
      </c>
      <c r="S32" s="83"/>
    </row>
    <row r="33" spans="2:21" ht="14.5" customHeight="1" x14ac:dyDescent="0.2">
      <c r="B33" s="32" t="s">
        <v>43</v>
      </c>
      <c r="C33" s="51">
        <f t="shared" ref="C33:J38" si="2">C21</f>
        <v>0.33</v>
      </c>
      <c r="D33" s="52">
        <f t="shared" si="2"/>
        <v>0.28999999999999998</v>
      </c>
      <c r="E33" s="52">
        <f t="shared" si="2"/>
        <v>12.46</v>
      </c>
      <c r="F33" s="52">
        <f t="shared" si="2"/>
        <v>12.08</v>
      </c>
      <c r="G33" s="52">
        <f t="shared" si="2"/>
        <v>410.52</v>
      </c>
      <c r="H33" s="52">
        <f t="shared" si="2"/>
        <v>137.4</v>
      </c>
      <c r="I33" s="52">
        <f t="shared" si="2"/>
        <v>258.86</v>
      </c>
      <c r="J33" s="52">
        <f t="shared" si="2"/>
        <v>2897.96</v>
      </c>
      <c r="K33" s="52">
        <f t="shared" ref="K33:L38" si="3">1/K21</f>
        <v>1</v>
      </c>
      <c r="L33" s="52">
        <f t="shared" si="3"/>
        <v>1</v>
      </c>
      <c r="M33" s="42">
        <f>M21</f>
        <v>2</v>
      </c>
      <c r="N33" s="42">
        <f t="shared" ref="N33:R33" si="4">N21</f>
        <v>2</v>
      </c>
      <c r="O33" s="42">
        <f t="shared" si="4"/>
        <v>3</v>
      </c>
      <c r="P33" s="42">
        <f t="shared" si="4"/>
        <v>3</v>
      </c>
      <c r="Q33" s="42">
        <f t="shared" si="4"/>
        <v>4</v>
      </c>
      <c r="R33" s="42">
        <f t="shared" si="4"/>
        <v>5</v>
      </c>
    </row>
    <row r="34" spans="2:21" ht="14.5" customHeight="1" x14ac:dyDescent="0.2">
      <c r="B34" s="38" t="s">
        <v>44</v>
      </c>
      <c r="C34" s="53">
        <f t="shared" si="2"/>
        <v>0.5</v>
      </c>
      <c r="D34" s="41">
        <f t="shared" si="2"/>
        <v>0.44</v>
      </c>
      <c r="E34" s="41">
        <f t="shared" si="2"/>
        <v>11.83</v>
      </c>
      <c r="F34" s="41">
        <f t="shared" si="2"/>
        <v>10.71</v>
      </c>
      <c r="G34" s="41">
        <f t="shared" si="2"/>
        <v>601.52</v>
      </c>
      <c r="H34" s="41">
        <f t="shared" si="2"/>
        <v>134.35</v>
      </c>
      <c r="I34" s="41">
        <f t="shared" si="2"/>
        <v>418.85</v>
      </c>
      <c r="J34" s="41">
        <f t="shared" si="2"/>
        <v>2891.19</v>
      </c>
      <c r="K34" s="41">
        <f t="shared" si="3"/>
        <v>1</v>
      </c>
      <c r="L34" s="41">
        <f t="shared" si="3"/>
        <v>1</v>
      </c>
      <c r="M34" s="42">
        <f t="shared" ref="M34:R34" si="5">M22</f>
        <v>5</v>
      </c>
      <c r="N34" s="42">
        <f t="shared" si="5"/>
        <v>5</v>
      </c>
      <c r="O34" s="42">
        <f t="shared" si="5"/>
        <v>5</v>
      </c>
      <c r="P34" s="42">
        <f t="shared" si="5"/>
        <v>5</v>
      </c>
      <c r="Q34" s="42">
        <f t="shared" si="5"/>
        <v>5</v>
      </c>
      <c r="R34" s="42">
        <f t="shared" si="5"/>
        <v>5</v>
      </c>
    </row>
    <row r="35" spans="2:21" ht="14.5" customHeight="1" x14ac:dyDescent="0.2">
      <c r="B35" s="38" t="s">
        <v>45</v>
      </c>
      <c r="C35" s="53">
        <f t="shared" si="2"/>
        <v>0.75</v>
      </c>
      <c r="D35" s="41">
        <f t="shared" si="2"/>
        <v>0.71</v>
      </c>
      <c r="E35" s="41">
        <f t="shared" si="2"/>
        <v>56.05</v>
      </c>
      <c r="F35" s="41">
        <f t="shared" si="2"/>
        <v>53.73</v>
      </c>
      <c r="G35" s="41">
        <f t="shared" si="2"/>
        <v>2261.12</v>
      </c>
      <c r="H35" s="41">
        <f t="shared" si="2"/>
        <v>1187.3599999999999</v>
      </c>
      <c r="I35" s="41">
        <f t="shared" si="2"/>
        <v>919.04</v>
      </c>
      <c r="J35" s="41">
        <f t="shared" si="2"/>
        <v>3005.5</v>
      </c>
      <c r="K35" s="41">
        <f t="shared" si="3"/>
        <v>0.2</v>
      </c>
      <c r="L35" s="41">
        <f t="shared" si="3"/>
        <v>0.25</v>
      </c>
      <c r="M35" s="42">
        <f t="shared" ref="M35:R35" si="6">M23</f>
        <v>5</v>
      </c>
      <c r="N35" s="42">
        <f t="shared" si="6"/>
        <v>1</v>
      </c>
      <c r="O35" s="42">
        <f t="shared" si="6"/>
        <v>1</v>
      </c>
      <c r="P35" s="42">
        <f t="shared" si="6"/>
        <v>1</v>
      </c>
      <c r="Q35" s="42">
        <f t="shared" si="6"/>
        <v>1</v>
      </c>
      <c r="R35" s="42">
        <f t="shared" si="6"/>
        <v>1</v>
      </c>
    </row>
    <row r="36" spans="2:21" ht="14.5" customHeight="1" x14ac:dyDescent="0.2">
      <c r="B36" s="38" t="s">
        <v>46</v>
      </c>
      <c r="C36" s="53">
        <f t="shared" si="2"/>
        <v>0.5</v>
      </c>
      <c r="D36" s="41">
        <f t="shared" si="2"/>
        <v>0.38</v>
      </c>
      <c r="E36" s="41">
        <f t="shared" si="2"/>
        <v>19.510000000000002</v>
      </c>
      <c r="F36" s="41">
        <f t="shared" si="2"/>
        <v>18.7</v>
      </c>
      <c r="G36" s="41">
        <f t="shared" si="2"/>
        <v>396.2</v>
      </c>
      <c r="H36" s="41">
        <f t="shared" si="2"/>
        <v>862.1</v>
      </c>
      <c r="I36" s="41">
        <f t="shared" si="2"/>
        <v>312.43</v>
      </c>
      <c r="J36" s="41">
        <f t="shared" si="2"/>
        <v>3056.95</v>
      </c>
      <c r="K36" s="41">
        <f t="shared" si="3"/>
        <v>0.2</v>
      </c>
      <c r="L36" s="41">
        <f t="shared" si="3"/>
        <v>0.25</v>
      </c>
      <c r="M36" s="42">
        <f t="shared" ref="M36:R36" si="7">M24</f>
        <v>5</v>
      </c>
      <c r="N36" s="42">
        <f t="shared" si="7"/>
        <v>3</v>
      </c>
      <c r="O36" s="42">
        <f t="shared" si="7"/>
        <v>4</v>
      </c>
      <c r="P36" s="42">
        <f t="shared" si="7"/>
        <v>2</v>
      </c>
      <c r="Q36" s="42">
        <f t="shared" si="7"/>
        <v>2</v>
      </c>
      <c r="R36" s="42">
        <f t="shared" si="7"/>
        <v>3</v>
      </c>
    </row>
    <row r="37" spans="2:21" ht="14.5" customHeight="1" x14ac:dyDescent="0.2">
      <c r="B37" s="38" t="s">
        <v>47</v>
      </c>
      <c r="C37" s="53">
        <f t="shared" si="2"/>
        <v>0.33</v>
      </c>
      <c r="D37" s="41">
        <f t="shared" si="2"/>
        <v>0.28000000000000003</v>
      </c>
      <c r="E37" s="41">
        <f t="shared" si="2"/>
        <v>22.14</v>
      </c>
      <c r="F37" s="41">
        <f t="shared" si="2"/>
        <v>20.11</v>
      </c>
      <c r="G37" s="41">
        <f t="shared" si="2"/>
        <v>550.23</v>
      </c>
      <c r="H37" s="41">
        <f t="shared" si="2"/>
        <v>103.16</v>
      </c>
      <c r="I37" s="41">
        <f t="shared" si="2"/>
        <v>345.26</v>
      </c>
      <c r="J37" s="41">
        <f t="shared" si="2"/>
        <v>2877.22</v>
      </c>
      <c r="K37" s="41">
        <f t="shared" si="3"/>
        <v>0.2</v>
      </c>
      <c r="L37" s="41">
        <f t="shared" si="3"/>
        <v>0.25</v>
      </c>
      <c r="M37" s="42">
        <f t="shared" ref="M37:R37" si="8">M25</f>
        <v>5</v>
      </c>
      <c r="N37" s="42">
        <f t="shared" si="8"/>
        <v>5</v>
      </c>
      <c r="O37" s="42">
        <f t="shared" si="8"/>
        <v>5</v>
      </c>
      <c r="P37" s="42">
        <f t="shared" si="8"/>
        <v>5</v>
      </c>
      <c r="Q37" s="42">
        <f t="shared" si="8"/>
        <v>3</v>
      </c>
      <c r="R37" s="42">
        <f t="shared" si="8"/>
        <v>1</v>
      </c>
    </row>
    <row r="38" spans="2:21" ht="14.5" customHeight="1" thickBot="1" x14ac:dyDescent="0.25">
      <c r="B38" s="38" t="s">
        <v>48</v>
      </c>
      <c r="C38" s="54">
        <f t="shared" si="2"/>
        <v>0.38</v>
      </c>
      <c r="D38" s="55">
        <f t="shared" si="2"/>
        <v>0.33</v>
      </c>
      <c r="E38" s="55">
        <f t="shared" si="2"/>
        <v>26.33</v>
      </c>
      <c r="F38" s="55">
        <f t="shared" si="2"/>
        <v>25.44</v>
      </c>
      <c r="G38" s="55">
        <f t="shared" si="2"/>
        <v>695.91</v>
      </c>
      <c r="H38" s="55">
        <f t="shared" si="2"/>
        <v>862.1</v>
      </c>
      <c r="I38" s="55">
        <f t="shared" si="2"/>
        <v>428.96</v>
      </c>
      <c r="J38" s="55">
        <f t="shared" si="2"/>
        <v>3056.95</v>
      </c>
      <c r="K38" s="55">
        <f t="shared" si="3"/>
        <v>0.2</v>
      </c>
      <c r="L38" s="55">
        <f t="shared" si="3"/>
        <v>0.25</v>
      </c>
      <c r="M38" s="42">
        <f t="shared" ref="M38:R38" si="9">M26</f>
        <v>5</v>
      </c>
      <c r="N38" s="42">
        <f t="shared" si="9"/>
        <v>4</v>
      </c>
      <c r="O38" s="42">
        <f t="shared" si="9"/>
        <v>4</v>
      </c>
      <c r="P38" s="42">
        <f t="shared" si="9"/>
        <v>4</v>
      </c>
      <c r="Q38" s="42">
        <f t="shared" si="9"/>
        <v>2</v>
      </c>
      <c r="R38" s="42">
        <f t="shared" si="9"/>
        <v>4</v>
      </c>
    </row>
    <row r="39" spans="2:21" ht="20" customHeight="1" thickBot="1" x14ac:dyDescent="0.25">
      <c r="B39" s="56" t="s">
        <v>50</v>
      </c>
      <c r="C39" s="57">
        <f t="shared" ref="C39:R39" si="10">SQRT(C33^2+C34^2+C35^2+C36^2+C37^2+C38^2)</f>
        <v>1.1936079758446656</v>
      </c>
      <c r="D39" s="58">
        <f t="shared" si="10"/>
        <v>1.0552250944703694</v>
      </c>
      <c r="E39" s="58">
        <f t="shared" si="10"/>
        <v>70.716982401683396</v>
      </c>
      <c r="F39" s="58">
        <f t="shared" si="10"/>
        <v>67.445082103886563</v>
      </c>
      <c r="G39" s="58">
        <f t="shared" si="10"/>
        <v>2566.5219376034952</v>
      </c>
      <c r="H39" s="58">
        <f t="shared" si="10"/>
        <v>1715.7585079783228</v>
      </c>
      <c r="I39" s="58">
        <f t="shared" si="10"/>
        <v>1219.7958836625087</v>
      </c>
      <c r="J39" s="58">
        <f t="shared" si="10"/>
        <v>7263.5021553724337</v>
      </c>
      <c r="K39" s="59">
        <f t="shared" si="10"/>
        <v>1.4696938456699069</v>
      </c>
      <c r="L39" s="59">
        <f t="shared" si="10"/>
        <v>1.5</v>
      </c>
      <c r="M39" s="58">
        <f t="shared" si="10"/>
        <v>11.357816691600547</v>
      </c>
      <c r="N39" s="58">
        <f t="shared" si="10"/>
        <v>8.9442719099991592</v>
      </c>
      <c r="O39" s="58">
        <f t="shared" si="10"/>
        <v>9.5916630466254382</v>
      </c>
      <c r="P39" s="58">
        <f t="shared" si="10"/>
        <v>8.9442719099991592</v>
      </c>
      <c r="Q39" s="58">
        <f t="shared" si="10"/>
        <v>7.6811457478686078</v>
      </c>
      <c r="R39" s="60">
        <f t="shared" si="10"/>
        <v>8.7749643873921226</v>
      </c>
    </row>
    <row r="40" spans="2:21" ht="14.5" customHeight="1" thickBot="1" x14ac:dyDescent="0.25">
      <c r="B40" s="91" t="s">
        <v>38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3"/>
    </row>
    <row r="41" spans="2:21" ht="14.5" customHeight="1" thickBot="1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1" ht="17.5" customHeight="1" thickBot="1" x14ac:dyDescent="0.25">
      <c r="B42" s="94" t="s">
        <v>51</v>
      </c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6"/>
    </row>
    <row r="43" spans="2:21" ht="17.5" customHeight="1" x14ac:dyDescent="0.2">
      <c r="B43" s="98" t="s">
        <v>52</v>
      </c>
      <c r="C43" s="105" t="s">
        <v>41</v>
      </c>
      <c r="D43" s="106"/>
      <c r="E43" s="106"/>
      <c r="F43" s="106"/>
      <c r="G43" s="106"/>
      <c r="H43" s="106"/>
      <c r="I43" s="106"/>
      <c r="J43" s="107"/>
      <c r="K43" s="108" t="s">
        <v>42</v>
      </c>
      <c r="L43" s="108"/>
      <c r="M43" s="108"/>
      <c r="N43" s="108"/>
      <c r="O43" s="108"/>
      <c r="P43" s="108"/>
      <c r="Q43" s="108"/>
      <c r="R43" s="109"/>
      <c r="S43" s="110" t="s">
        <v>53</v>
      </c>
      <c r="T43" s="110" t="s">
        <v>54</v>
      </c>
    </row>
    <row r="44" spans="2:21" ht="118.5" customHeight="1" x14ac:dyDescent="0.2">
      <c r="B44" s="98"/>
      <c r="C44" s="26" t="str">
        <f t="shared" ref="C44:R44" si="11">C19</f>
        <v>For whole sample</v>
      </c>
      <c r="D44" s="27" t="str">
        <f t="shared" si="11"/>
        <v>For sensitive subgroups</v>
      </c>
      <c r="E44" s="27" t="str">
        <f t="shared" si="11"/>
        <v>For whole sample</v>
      </c>
      <c r="F44" s="27" t="str">
        <f t="shared" si="11"/>
        <v>For sensitive subgroups</v>
      </c>
      <c r="G44" s="27" t="str">
        <f t="shared" si="11"/>
        <v>In peak hours</v>
      </c>
      <c r="H44" s="27" t="str">
        <f t="shared" si="11"/>
        <v>In off-peak hours</v>
      </c>
      <c r="I44" s="27" t="str">
        <f t="shared" si="11"/>
        <v>In peak hours</v>
      </c>
      <c r="J44" s="27" t="str">
        <f t="shared" si="11"/>
        <v>In off-peak hours</v>
      </c>
      <c r="K44" s="28" t="str">
        <f t="shared" si="11"/>
        <v>Monetary cost of travel</v>
      </c>
      <c r="L44" s="28" t="str">
        <f t="shared" si="11"/>
        <v>Risk unpunct./disservice</v>
      </c>
      <c r="M44" s="27" t="str">
        <f t="shared" si="11"/>
        <v>Perception of on-board safety</v>
      </c>
      <c r="N44" s="27" t="str">
        <f t="shared" si="11"/>
        <v>Understandability for users</v>
      </c>
      <c r="O44" s="27" t="str">
        <f t="shared" si="11"/>
        <v>Inclusive design of vehicles and technology</v>
      </c>
      <c r="P44" s="27" t="str">
        <f t="shared" si="11"/>
        <v>Availability of infrastructural resources (e.g., parking lots, charging station, vehicle repair spots)</v>
      </c>
      <c r="Q44" s="27" t="str">
        <f t="shared" si="11"/>
        <v>Service quality (e.g., adjustment of vehicle size to traffic demand)</v>
      </c>
      <c r="R44" s="61" t="str">
        <f t="shared" si="11"/>
        <v>Real-time passenger information (e.g., localisability on map (like UBER), estimated arrival time etc.)</v>
      </c>
      <c r="S44" s="111"/>
      <c r="T44" s="111"/>
    </row>
    <row r="45" spans="2:21" ht="16" thickBot="1" x14ac:dyDescent="0.25">
      <c r="B45" s="99"/>
      <c r="C45" s="29" t="s">
        <v>22</v>
      </c>
      <c r="D45" s="30" t="s">
        <v>23</v>
      </c>
      <c r="E45" s="30" t="s">
        <v>24</v>
      </c>
      <c r="F45" s="30" t="s">
        <v>25</v>
      </c>
      <c r="G45" s="30" t="s">
        <v>26</v>
      </c>
      <c r="H45" s="30" t="s">
        <v>27</v>
      </c>
      <c r="I45" s="30" t="s">
        <v>28</v>
      </c>
      <c r="J45" s="30" t="s">
        <v>29</v>
      </c>
      <c r="K45" s="31" t="s">
        <v>30</v>
      </c>
      <c r="L45" s="31" t="s">
        <v>31</v>
      </c>
      <c r="M45" s="30" t="s">
        <v>32</v>
      </c>
      <c r="N45" s="30" t="s">
        <v>33</v>
      </c>
      <c r="O45" s="30" t="s">
        <v>34</v>
      </c>
      <c r="P45" s="30" t="s">
        <v>35</v>
      </c>
      <c r="Q45" s="30" t="s">
        <v>36</v>
      </c>
      <c r="R45" s="62" t="s">
        <v>37</v>
      </c>
      <c r="S45" s="112"/>
      <c r="T45" s="112"/>
    </row>
    <row r="46" spans="2:21" ht="14.5" customHeight="1" x14ac:dyDescent="0.2">
      <c r="B46" s="32" t="s">
        <v>43</v>
      </c>
      <c r="C46" s="63">
        <f t="shared" ref="C46:R51" si="12">C33/C$39</f>
        <v>0.2764726833921104</v>
      </c>
      <c r="D46" s="35">
        <f t="shared" si="12"/>
        <v>0.27482288046376929</v>
      </c>
      <c r="E46" s="35">
        <f t="shared" si="12"/>
        <v>0.17619530099892095</v>
      </c>
      <c r="F46" s="35">
        <f t="shared" si="12"/>
        <v>0.17910868551383796</v>
      </c>
      <c r="G46" s="35">
        <f t="shared" si="12"/>
        <v>0.15995187650074225</v>
      </c>
      <c r="H46" s="35">
        <f t="shared" si="12"/>
        <v>8.0081199866465086E-2</v>
      </c>
      <c r="I46" s="35">
        <f t="shared" si="12"/>
        <v>0.21221583337595604</v>
      </c>
      <c r="J46" s="35">
        <f t="shared" si="12"/>
        <v>0.39897558202781425</v>
      </c>
      <c r="K46" s="35">
        <f t="shared" si="12"/>
        <v>0.6804138174397717</v>
      </c>
      <c r="L46" s="35">
        <f t="shared" si="12"/>
        <v>0.66666666666666663</v>
      </c>
      <c r="M46" s="35">
        <f t="shared" si="12"/>
        <v>0.17609018126512477</v>
      </c>
      <c r="N46" s="35">
        <f t="shared" si="12"/>
        <v>0.22360679774997896</v>
      </c>
      <c r="O46" s="35">
        <f t="shared" si="12"/>
        <v>0.31277162108561218</v>
      </c>
      <c r="P46" s="35">
        <f t="shared" si="12"/>
        <v>0.33541019662496846</v>
      </c>
      <c r="Q46" s="35">
        <f t="shared" si="12"/>
        <v>0.52075564392329554</v>
      </c>
      <c r="R46" s="64">
        <f t="shared" si="12"/>
        <v>0.56980288229818976</v>
      </c>
      <c r="S46" s="87">
        <f t="shared" ref="S46:S51" si="13">(C46*$C$52+D46*$D$52+E46*$E$52+F46*$F$52+G46*$G$52+H46*$H$52+I46*$I$52+J46*$J$52+K46*$K$52+L46*$L$52+M46*$M$52+N46*$N$52+O46*$O$52+P46*$P$52+Q46*$Q$52+R46*$R$52)/SUM($C$52:$R$52)</f>
        <v>0.43718621901513627</v>
      </c>
      <c r="T46" s="65">
        <f>_xlfn.RANK.EQ(S46,$S$46:$S$51,0)</f>
        <v>2</v>
      </c>
      <c r="U46" s="66"/>
    </row>
    <row r="47" spans="2:21" ht="14.5" customHeight="1" x14ac:dyDescent="0.2">
      <c r="B47" s="38" t="s">
        <v>44</v>
      </c>
      <c r="C47" s="53">
        <f t="shared" si="12"/>
        <v>0.41889800513956121</v>
      </c>
      <c r="D47" s="41">
        <f t="shared" si="12"/>
        <v>0.41697264622089136</v>
      </c>
      <c r="E47" s="41">
        <f t="shared" si="12"/>
        <v>0.16728654982481819</v>
      </c>
      <c r="F47" s="41">
        <f t="shared" si="12"/>
        <v>0.15879586273619245</v>
      </c>
      <c r="G47" s="41">
        <f t="shared" si="12"/>
        <v>0.23437165729495879</v>
      </c>
      <c r="H47" s="41">
        <f t="shared" si="12"/>
        <v>7.8303560422558843E-2</v>
      </c>
      <c r="I47" s="41">
        <f t="shared" si="12"/>
        <v>0.34337712203321946</v>
      </c>
      <c r="J47" s="41">
        <f t="shared" si="12"/>
        <v>0.39804352475637905</v>
      </c>
      <c r="K47" s="41">
        <f t="shared" si="12"/>
        <v>0.6804138174397717</v>
      </c>
      <c r="L47" s="41">
        <f t="shared" si="12"/>
        <v>0.66666666666666663</v>
      </c>
      <c r="M47" s="41">
        <f t="shared" si="12"/>
        <v>0.44022545316281192</v>
      </c>
      <c r="N47" s="41">
        <f t="shared" si="12"/>
        <v>0.55901699437494745</v>
      </c>
      <c r="O47" s="41">
        <f t="shared" si="12"/>
        <v>0.5212860351426869</v>
      </c>
      <c r="P47" s="41">
        <f t="shared" si="12"/>
        <v>0.55901699437494745</v>
      </c>
      <c r="Q47" s="41">
        <f t="shared" si="12"/>
        <v>0.6509445549041194</v>
      </c>
      <c r="R47" s="67">
        <f t="shared" si="12"/>
        <v>0.56980288229818976</v>
      </c>
      <c r="S47" s="88">
        <f t="shared" si="13"/>
        <v>0.50558345325346821</v>
      </c>
      <c r="T47" s="68">
        <f>_xlfn.RANK.EQ(S47,$S$46:$S$51,0)</f>
        <v>1</v>
      </c>
      <c r="U47" s="66"/>
    </row>
    <row r="48" spans="2:21" ht="14.5" customHeight="1" x14ac:dyDescent="0.2">
      <c r="B48" s="38" t="s">
        <v>45</v>
      </c>
      <c r="C48" s="53">
        <f t="shared" si="12"/>
        <v>0.62834700770934182</v>
      </c>
      <c r="D48" s="41">
        <f t="shared" si="12"/>
        <v>0.67284222458371101</v>
      </c>
      <c r="E48" s="41">
        <f t="shared" si="12"/>
        <v>0.79259603699755354</v>
      </c>
      <c r="F48" s="41">
        <f t="shared" si="12"/>
        <v>0.79664815171014192</v>
      </c>
      <c r="G48" s="41">
        <f t="shared" si="12"/>
        <v>0.88100552224826645</v>
      </c>
      <c r="H48" s="41">
        <f t="shared" si="12"/>
        <v>0.69203212134967962</v>
      </c>
      <c r="I48" s="41">
        <f t="shared" si="12"/>
        <v>0.75343753189306428</v>
      </c>
      <c r="J48" s="41">
        <f t="shared" si="12"/>
        <v>0.413781112156343</v>
      </c>
      <c r="K48" s="41">
        <f t="shared" si="12"/>
        <v>0.13608276348795434</v>
      </c>
      <c r="L48" s="41">
        <f t="shared" si="12"/>
        <v>0.16666666666666666</v>
      </c>
      <c r="M48" s="41">
        <f t="shared" si="12"/>
        <v>0.44022545316281192</v>
      </c>
      <c r="N48" s="41">
        <f t="shared" si="12"/>
        <v>0.11180339887498948</v>
      </c>
      <c r="O48" s="41">
        <f t="shared" si="12"/>
        <v>0.10425720702853739</v>
      </c>
      <c r="P48" s="41">
        <f t="shared" si="12"/>
        <v>0.11180339887498948</v>
      </c>
      <c r="Q48" s="41">
        <f t="shared" si="12"/>
        <v>0.13018891098082389</v>
      </c>
      <c r="R48" s="67">
        <f t="shared" si="12"/>
        <v>0.11396057645963795</v>
      </c>
      <c r="S48" s="88">
        <f t="shared" si="13"/>
        <v>0.37616042411522688</v>
      </c>
      <c r="T48" s="68">
        <f t="shared" ref="T48:T51" si="14">_xlfn.RANK.EQ(S48,$S$46:$S$51,0)</f>
        <v>3</v>
      </c>
      <c r="U48" s="66"/>
    </row>
    <row r="49" spans="2:22" ht="14.5" customHeight="1" x14ac:dyDescent="0.2">
      <c r="B49" s="38" t="s">
        <v>46</v>
      </c>
      <c r="C49" s="53">
        <f t="shared" si="12"/>
        <v>0.41889800513956121</v>
      </c>
      <c r="D49" s="41">
        <f t="shared" si="12"/>
        <v>0.36011273991804255</v>
      </c>
      <c r="E49" s="41">
        <f t="shared" si="12"/>
        <v>0.27588846889959451</v>
      </c>
      <c r="F49" s="41">
        <f t="shared" si="12"/>
        <v>0.27726261747589154</v>
      </c>
      <c r="G49" s="41">
        <f t="shared" si="12"/>
        <v>0.1543723411029769</v>
      </c>
      <c r="H49" s="41">
        <f t="shared" si="12"/>
        <v>0.50245998839068085</v>
      </c>
      <c r="I49" s="41">
        <f t="shared" si="12"/>
        <v>0.25613301715850245</v>
      </c>
      <c r="J49" s="41">
        <f t="shared" si="12"/>
        <v>0.42086447206998256</v>
      </c>
      <c r="K49" s="41">
        <f t="shared" si="12"/>
        <v>0.13608276348795434</v>
      </c>
      <c r="L49" s="41">
        <f t="shared" si="12"/>
        <v>0.16666666666666666</v>
      </c>
      <c r="M49" s="41">
        <f t="shared" si="12"/>
        <v>0.44022545316281192</v>
      </c>
      <c r="N49" s="41">
        <f t="shared" si="12"/>
        <v>0.33541019662496846</v>
      </c>
      <c r="O49" s="41">
        <f t="shared" si="12"/>
        <v>0.41702882811414954</v>
      </c>
      <c r="P49" s="41">
        <f t="shared" si="12"/>
        <v>0.22360679774997896</v>
      </c>
      <c r="Q49" s="41">
        <f t="shared" si="12"/>
        <v>0.26037782196164777</v>
      </c>
      <c r="R49" s="67">
        <f t="shared" si="12"/>
        <v>0.34188172937891381</v>
      </c>
      <c r="S49" s="88">
        <f t="shared" si="13"/>
        <v>0.24655104774965111</v>
      </c>
      <c r="T49" s="68">
        <f t="shared" si="14"/>
        <v>6</v>
      </c>
      <c r="U49" s="66"/>
      <c r="V49" s="90"/>
    </row>
    <row r="50" spans="2:22" ht="14.5" customHeight="1" x14ac:dyDescent="0.2">
      <c r="B50" s="38" t="s">
        <v>47</v>
      </c>
      <c r="C50" s="53">
        <f t="shared" si="12"/>
        <v>0.2764726833921104</v>
      </c>
      <c r="D50" s="41">
        <f t="shared" si="12"/>
        <v>0.26534622941329455</v>
      </c>
      <c r="E50" s="41">
        <f t="shared" si="12"/>
        <v>0.31307896983275357</v>
      </c>
      <c r="F50" s="41">
        <f t="shared" si="12"/>
        <v>0.29816851537113259</v>
      </c>
      <c r="G50" s="41">
        <f t="shared" si="12"/>
        <v>0.2143874135413705</v>
      </c>
      <c r="H50" s="41">
        <f t="shared" si="12"/>
        <v>6.0125011486350348E-2</v>
      </c>
      <c r="I50" s="41">
        <f t="shared" si="12"/>
        <v>0.28304735622105609</v>
      </c>
      <c r="J50" s="41">
        <f t="shared" si="12"/>
        <v>0.39612021012093596</v>
      </c>
      <c r="K50" s="41">
        <f t="shared" si="12"/>
        <v>0.13608276348795434</v>
      </c>
      <c r="L50" s="41">
        <f t="shared" si="12"/>
        <v>0.16666666666666666</v>
      </c>
      <c r="M50" s="41">
        <f t="shared" si="12"/>
        <v>0.44022545316281192</v>
      </c>
      <c r="N50" s="41">
        <f t="shared" si="12"/>
        <v>0.55901699437494745</v>
      </c>
      <c r="O50" s="41">
        <f t="shared" si="12"/>
        <v>0.5212860351426869</v>
      </c>
      <c r="P50" s="41">
        <f t="shared" si="12"/>
        <v>0.55901699437494745</v>
      </c>
      <c r="Q50" s="41">
        <f t="shared" si="12"/>
        <v>0.39056673294247163</v>
      </c>
      <c r="R50" s="67">
        <f t="shared" si="12"/>
        <v>0.11396057645963795</v>
      </c>
      <c r="S50" s="88">
        <f t="shared" si="13"/>
        <v>0.25675527275408816</v>
      </c>
      <c r="T50" s="68">
        <f t="shared" si="14"/>
        <v>5</v>
      </c>
      <c r="U50" s="66"/>
    </row>
    <row r="51" spans="2:22" ht="14.5" customHeight="1" thickBot="1" x14ac:dyDescent="0.25">
      <c r="B51" s="38" t="s">
        <v>48</v>
      </c>
      <c r="C51" s="69">
        <f t="shared" si="12"/>
        <v>0.31836248390606653</v>
      </c>
      <c r="D51" s="47">
        <f t="shared" si="12"/>
        <v>0.31272948466566852</v>
      </c>
      <c r="E51" s="47">
        <f t="shared" si="12"/>
        <v>0.37232923557797654</v>
      </c>
      <c r="F51" s="47">
        <f t="shared" si="12"/>
        <v>0.37719577479073163</v>
      </c>
      <c r="G51" s="47">
        <f t="shared" si="12"/>
        <v>0.27114905577226822</v>
      </c>
      <c r="H51" s="47">
        <f t="shared" si="12"/>
        <v>0.50245998839068085</v>
      </c>
      <c r="I51" s="47">
        <f t="shared" si="12"/>
        <v>0.35166539397724678</v>
      </c>
      <c r="J51" s="47">
        <f t="shared" si="12"/>
        <v>0.42086447206998256</v>
      </c>
      <c r="K51" s="47">
        <f t="shared" si="12"/>
        <v>0.13608276348795434</v>
      </c>
      <c r="L51" s="47">
        <f t="shared" si="12"/>
        <v>0.16666666666666666</v>
      </c>
      <c r="M51" s="47">
        <f t="shared" si="12"/>
        <v>0.44022545316281192</v>
      </c>
      <c r="N51" s="47">
        <f t="shared" si="12"/>
        <v>0.44721359549995793</v>
      </c>
      <c r="O51" s="47">
        <f t="shared" si="12"/>
        <v>0.41702882811414954</v>
      </c>
      <c r="P51" s="47">
        <f t="shared" si="12"/>
        <v>0.44721359549995793</v>
      </c>
      <c r="Q51" s="47">
        <f t="shared" si="12"/>
        <v>0.26037782196164777</v>
      </c>
      <c r="R51" s="70">
        <f t="shared" si="12"/>
        <v>0.45584230583855179</v>
      </c>
      <c r="S51" s="89">
        <f t="shared" si="13"/>
        <v>0.2778050312656119</v>
      </c>
      <c r="T51" s="71">
        <f t="shared" si="14"/>
        <v>4</v>
      </c>
      <c r="U51" s="66"/>
    </row>
    <row r="52" spans="2:22" ht="20" customHeight="1" thickBot="1" x14ac:dyDescent="0.25">
      <c r="B52" s="72" t="s">
        <v>55</v>
      </c>
      <c r="C52" s="73">
        <f t="shared" ref="C52:R52" si="15">C14</f>
        <v>0.08</v>
      </c>
      <c r="D52" s="74">
        <f t="shared" si="15"/>
        <v>0.02</v>
      </c>
      <c r="E52" s="74">
        <f t="shared" si="15"/>
        <v>0.08</v>
      </c>
      <c r="F52" s="74">
        <f t="shared" si="15"/>
        <v>0.02</v>
      </c>
      <c r="G52" s="74">
        <f t="shared" si="15"/>
        <v>0.08</v>
      </c>
      <c r="H52" s="74">
        <f t="shared" si="15"/>
        <v>0.01</v>
      </c>
      <c r="I52" s="74">
        <f t="shared" si="15"/>
        <v>0.08</v>
      </c>
      <c r="J52" s="74">
        <f t="shared" si="15"/>
        <v>0.01</v>
      </c>
      <c r="K52" s="75">
        <f t="shared" si="15"/>
        <v>0.19</v>
      </c>
      <c r="L52" s="75">
        <f t="shared" si="15"/>
        <v>0.15</v>
      </c>
      <c r="M52" s="74">
        <f t="shared" si="15"/>
        <v>0.02</v>
      </c>
      <c r="N52" s="74">
        <f t="shared" si="15"/>
        <v>0.02</v>
      </c>
      <c r="O52" s="74">
        <f t="shared" si="15"/>
        <v>0.02</v>
      </c>
      <c r="P52" s="74">
        <f t="shared" si="15"/>
        <v>0.02</v>
      </c>
      <c r="Q52" s="74">
        <f t="shared" si="15"/>
        <v>0.14000000000000001</v>
      </c>
      <c r="R52" s="76">
        <f t="shared" si="15"/>
        <v>0.06</v>
      </c>
      <c r="S52" s="77"/>
      <c r="T52" s="78"/>
    </row>
    <row r="53" spans="2:22" ht="14.5" customHeight="1" thickBot="1" x14ac:dyDescent="0.25">
      <c r="B53" s="91" t="s">
        <v>38</v>
      </c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3"/>
    </row>
    <row r="55" spans="2:22" x14ac:dyDescent="0.2">
      <c r="G55" s="79"/>
    </row>
  </sheetData>
  <mergeCells count="41">
    <mergeCell ref="C7:J7"/>
    <mergeCell ref="K7:R7"/>
    <mergeCell ref="C2:R2"/>
    <mergeCell ref="C3:R3"/>
    <mergeCell ref="B5:R5"/>
    <mergeCell ref="C6:J6"/>
    <mergeCell ref="K6:R6"/>
    <mergeCell ref="C8:F8"/>
    <mergeCell ref="G8:J8"/>
    <mergeCell ref="K8:R8"/>
    <mergeCell ref="C9:F9"/>
    <mergeCell ref="G9:J9"/>
    <mergeCell ref="K9:R9"/>
    <mergeCell ref="B27:R27"/>
    <mergeCell ref="C10:D10"/>
    <mergeCell ref="E10:F10"/>
    <mergeCell ref="G10:H10"/>
    <mergeCell ref="I10:J10"/>
    <mergeCell ref="K10:R10"/>
    <mergeCell ref="C11:D11"/>
    <mergeCell ref="E11:F11"/>
    <mergeCell ref="G11:H11"/>
    <mergeCell ref="I11:J11"/>
    <mergeCell ref="K11:R11"/>
    <mergeCell ref="B15:R15"/>
    <mergeCell ref="B17:R17"/>
    <mergeCell ref="B18:B20"/>
    <mergeCell ref="C18:J18"/>
    <mergeCell ref="K18:R18"/>
    <mergeCell ref="B53:T53"/>
    <mergeCell ref="B29:R29"/>
    <mergeCell ref="B30:B32"/>
    <mergeCell ref="C30:J30"/>
    <mergeCell ref="K30:R30"/>
    <mergeCell ref="B40:R40"/>
    <mergeCell ref="B42:T42"/>
    <mergeCell ref="B43:B45"/>
    <mergeCell ref="C43:J43"/>
    <mergeCell ref="K43:R43"/>
    <mergeCell ref="S43:S45"/>
    <mergeCell ref="T43:T45"/>
  </mergeCells>
  <conditionalFormatting sqref="S46:S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6:T5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11680-C365-8548-943F-EF6F3DF5B8FB}">
  <sheetPr>
    <tabColor theme="0" tint="-0.249977111117893"/>
  </sheetPr>
  <dimension ref="B1:V55"/>
  <sheetViews>
    <sheetView zoomScaleNormal="100" workbookViewId="0">
      <selection activeCell="B2" sqref="B2"/>
    </sheetView>
  </sheetViews>
  <sheetFormatPr baseColWidth="10" defaultColWidth="9.1640625" defaultRowHeight="15" x14ac:dyDescent="0.2"/>
  <cols>
    <col min="1" max="1" width="2.6640625" customWidth="1"/>
    <col min="2" max="2" width="20.5" customWidth="1"/>
    <col min="3" max="18" width="11.5" customWidth="1"/>
    <col min="19" max="20" width="10.6640625" customWidth="1"/>
  </cols>
  <sheetData>
    <row r="1" spans="2:19" ht="16" thickBot="1" x14ac:dyDescent="0.25"/>
    <row r="2" spans="2:19" s="2" customFormat="1" ht="18" customHeight="1" thickBot="1" x14ac:dyDescent="0.3">
      <c r="B2" s="1" t="s">
        <v>0</v>
      </c>
      <c r="C2" s="124" t="s">
        <v>61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6"/>
    </row>
    <row r="3" spans="2:19" s="2" customFormat="1" ht="18" customHeight="1" thickBot="1" x14ac:dyDescent="0.3">
      <c r="B3" s="1" t="s">
        <v>62</v>
      </c>
      <c r="C3" s="124" t="s">
        <v>67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4" spans="2:19" ht="14.5" customHeight="1" thickBo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2:19" s="4" customFormat="1" ht="17.5" customHeight="1" thickBot="1" x14ac:dyDescent="0.25">
      <c r="B5" s="94" t="s">
        <v>1</v>
      </c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6"/>
    </row>
    <row r="6" spans="2:19" ht="14.5" customHeight="1" x14ac:dyDescent="0.2">
      <c r="B6" s="5" t="s">
        <v>2</v>
      </c>
      <c r="C6" s="113" t="s">
        <v>3</v>
      </c>
      <c r="D6" s="115"/>
      <c r="E6" s="115"/>
      <c r="F6" s="115"/>
      <c r="G6" s="115"/>
      <c r="H6" s="115"/>
      <c r="I6" s="115"/>
      <c r="J6" s="114"/>
      <c r="K6" s="117" t="s">
        <v>4</v>
      </c>
      <c r="L6" s="117"/>
      <c r="M6" s="117"/>
      <c r="N6" s="117"/>
      <c r="O6" s="117"/>
      <c r="P6" s="117"/>
      <c r="Q6" s="117"/>
      <c r="R6" s="118"/>
    </row>
    <row r="7" spans="2:19" ht="14.5" customHeight="1" thickBot="1" x14ac:dyDescent="0.25">
      <c r="B7" s="6">
        <f>SUM(C7:R7)</f>
        <v>1.1000000000000001</v>
      </c>
      <c r="C7" s="119">
        <f>SUM(C9:J9)</f>
        <v>0.28000000000000003</v>
      </c>
      <c r="D7" s="121"/>
      <c r="E7" s="121"/>
      <c r="F7" s="121"/>
      <c r="G7" s="121"/>
      <c r="H7" s="121"/>
      <c r="I7" s="121"/>
      <c r="J7" s="120"/>
      <c r="K7" s="121">
        <f>K9</f>
        <v>0.82</v>
      </c>
      <c r="L7" s="121"/>
      <c r="M7" s="121"/>
      <c r="N7" s="121"/>
      <c r="O7" s="121"/>
      <c r="P7" s="121"/>
      <c r="Q7" s="121"/>
      <c r="R7" s="123"/>
    </row>
    <row r="8" spans="2:19" ht="14.5" customHeight="1" x14ac:dyDescent="0.2">
      <c r="B8" s="5" t="s">
        <v>5</v>
      </c>
      <c r="C8" s="113" t="s">
        <v>6</v>
      </c>
      <c r="D8" s="115"/>
      <c r="E8" s="115"/>
      <c r="F8" s="114"/>
      <c r="G8" s="115" t="s">
        <v>7</v>
      </c>
      <c r="H8" s="115"/>
      <c r="I8" s="115"/>
      <c r="J8" s="114"/>
      <c r="K8" s="117" t="s">
        <v>4</v>
      </c>
      <c r="L8" s="117"/>
      <c r="M8" s="117"/>
      <c r="N8" s="117"/>
      <c r="O8" s="117"/>
      <c r="P8" s="117"/>
      <c r="Q8" s="117"/>
      <c r="R8" s="118"/>
    </row>
    <row r="9" spans="2:19" ht="14.5" customHeight="1" thickBot="1" x14ac:dyDescent="0.25">
      <c r="B9" s="6">
        <f>SUM(C9:R9)</f>
        <v>1.1000000000000001</v>
      </c>
      <c r="C9" s="119">
        <f>SUM(C14:F14)</f>
        <v>0.16</v>
      </c>
      <c r="D9" s="121"/>
      <c r="E9" s="121"/>
      <c r="F9" s="120"/>
      <c r="G9" s="121">
        <f>SUM(G14:J14)</f>
        <v>0.12000000000000001</v>
      </c>
      <c r="H9" s="121"/>
      <c r="I9" s="121"/>
      <c r="J9" s="120"/>
      <c r="K9" s="121">
        <f>K11</f>
        <v>0.82</v>
      </c>
      <c r="L9" s="121"/>
      <c r="M9" s="121"/>
      <c r="N9" s="121"/>
      <c r="O9" s="121"/>
      <c r="P9" s="121"/>
      <c r="Q9" s="121"/>
      <c r="R9" s="123"/>
    </row>
    <row r="10" spans="2:19" ht="14.5" customHeight="1" x14ac:dyDescent="0.2">
      <c r="B10" s="5" t="s">
        <v>8</v>
      </c>
      <c r="C10" s="113" t="s">
        <v>9</v>
      </c>
      <c r="D10" s="114"/>
      <c r="E10" s="115" t="s">
        <v>10</v>
      </c>
      <c r="F10" s="114"/>
      <c r="G10" s="116" t="s">
        <v>11</v>
      </c>
      <c r="H10" s="114"/>
      <c r="I10" s="115" t="s">
        <v>12</v>
      </c>
      <c r="J10" s="114"/>
      <c r="K10" s="117" t="s">
        <v>4</v>
      </c>
      <c r="L10" s="117"/>
      <c r="M10" s="117"/>
      <c r="N10" s="117"/>
      <c r="O10" s="117"/>
      <c r="P10" s="117"/>
      <c r="Q10" s="117"/>
      <c r="R10" s="118"/>
    </row>
    <row r="11" spans="2:19" ht="14.5" customHeight="1" thickBot="1" x14ac:dyDescent="0.25">
      <c r="B11" s="6">
        <f>SUM(C11:R11)</f>
        <v>1.1000000000000001</v>
      </c>
      <c r="C11" s="119">
        <f>SUM(C14:D14)</f>
        <v>0.08</v>
      </c>
      <c r="D11" s="120"/>
      <c r="E11" s="121">
        <f>SUM(E14:F14)</f>
        <v>0.08</v>
      </c>
      <c r="F11" s="120"/>
      <c r="G11" s="122">
        <f>SUM(G14:H14)</f>
        <v>0.06</v>
      </c>
      <c r="H11" s="120"/>
      <c r="I11" s="121">
        <f>SUM(I14:J14)</f>
        <v>0.06</v>
      </c>
      <c r="J11" s="120"/>
      <c r="K11" s="121">
        <f>SUM(K14:R14)</f>
        <v>0.82</v>
      </c>
      <c r="L11" s="121"/>
      <c r="M11" s="121"/>
      <c r="N11" s="121"/>
      <c r="O11" s="121"/>
      <c r="P11" s="121"/>
      <c r="Q11" s="121"/>
      <c r="R11" s="123"/>
    </row>
    <row r="12" spans="2:19" ht="90.75" customHeight="1" x14ac:dyDescent="0.2">
      <c r="B12" s="7" t="s">
        <v>13</v>
      </c>
      <c r="C12" s="8" t="s">
        <v>14</v>
      </c>
      <c r="D12" s="9" t="s">
        <v>15</v>
      </c>
      <c r="E12" s="10" t="s">
        <v>14</v>
      </c>
      <c r="F12" s="11" t="s">
        <v>15</v>
      </c>
      <c r="G12" s="10" t="s">
        <v>16</v>
      </c>
      <c r="H12" s="11" t="s">
        <v>17</v>
      </c>
      <c r="I12" s="10" t="s">
        <v>16</v>
      </c>
      <c r="J12" s="11" t="s">
        <v>17</v>
      </c>
      <c r="K12" s="12" t="s">
        <v>18</v>
      </c>
      <c r="L12" s="12" t="s">
        <v>19</v>
      </c>
      <c r="M12" s="10" t="s">
        <v>56</v>
      </c>
      <c r="N12" s="10" t="s">
        <v>20</v>
      </c>
      <c r="O12" s="10" t="s">
        <v>57</v>
      </c>
      <c r="P12" s="10" t="s">
        <v>21</v>
      </c>
      <c r="Q12" s="10" t="s">
        <v>59</v>
      </c>
      <c r="R12" s="80" t="s">
        <v>58</v>
      </c>
      <c r="S12" s="81"/>
    </row>
    <row r="13" spans="2:19" ht="14.5" customHeight="1" x14ac:dyDescent="0.2">
      <c r="B13" s="13"/>
      <c r="C13" s="14" t="s">
        <v>22</v>
      </c>
      <c r="D13" s="15" t="s">
        <v>23</v>
      </c>
      <c r="E13" s="16" t="s">
        <v>24</v>
      </c>
      <c r="F13" s="15" t="s">
        <v>25</v>
      </c>
      <c r="G13" s="16" t="s">
        <v>26</v>
      </c>
      <c r="H13" s="15" t="s">
        <v>27</v>
      </c>
      <c r="I13" s="16" t="s">
        <v>28</v>
      </c>
      <c r="J13" s="15" t="s">
        <v>29</v>
      </c>
      <c r="K13" s="17" t="s">
        <v>30</v>
      </c>
      <c r="L13" s="17" t="s">
        <v>31</v>
      </c>
      <c r="M13" s="16" t="s">
        <v>32</v>
      </c>
      <c r="N13" s="16" t="s">
        <v>33</v>
      </c>
      <c r="O13" s="16" t="s">
        <v>34</v>
      </c>
      <c r="P13" s="16" t="s">
        <v>35</v>
      </c>
      <c r="Q13" s="16" t="s">
        <v>36</v>
      </c>
      <c r="R13" s="86" t="s">
        <v>37</v>
      </c>
      <c r="S13" s="83"/>
    </row>
    <row r="14" spans="2:19" ht="14.5" customHeight="1" thickBot="1" x14ac:dyDescent="0.25">
      <c r="B14" s="6">
        <f>SUM(C14:R14)</f>
        <v>1.1000000000000001</v>
      </c>
      <c r="C14" s="18">
        <v>0.05</v>
      </c>
      <c r="D14" s="19">
        <v>0.03</v>
      </c>
      <c r="E14" s="20">
        <v>0.05</v>
      </c>
      <c r="F14" s="19">
        <v>0.03</v>
      </c>
      <c r="G14" s="21">
        <v>0.04</v>
      </c>
      <c r="H14" s="22">
        <v>0.02</v>
      </c>
      <c r="I14" s="21">
        <v>0.04</v>
      </c>
      <c r="J14" s="22">
        <v>0.02</v>
      </c>
      <c r="K14" s="21">
        <v>0.19</v>
      </c>
      <c r="L14" s="23">
        <v>0.16</v>
      </c>
      <c r="M14" s="23">
        <v>0.03</v>
      </c>
      <c r="N14" s="23">
        <v>0.03</v>
      </c>
      <c r="O14" s="23">
        <v>0.03</v>
      </c>
      <c r="P14" s="23">
        <v>0.08</v>
      </c>
      <c r="Q14" s="23">
        <v>0.19</v>
      </c>
      <c r="R14" s="24">
        <v>0.11</v>
      </c>
    </row>
    <row r="15" spans="2:19" ht="14.5" customHeight="1" thickBot="1" x14ac:dyDescent="0.25">
      <c r="B15" s="91" t="s">
        <v>38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3"/>
    </row>
    <row r="16" spans="2:19" ht="14.5" customHeight="1" thickBot="1" x14ac:dyDescent="0.25">
      <c r="B16" s="3"/>
      <c r="C16" s="3"/>
      <c r="D16" s="3"/>
      <c r="E16" s="3"/>
      <c r="F16" s="3"/>
      <c r="G16" s="3"/>
      <c r="H16" s="3"/>
      <c r="I16" s="25"/>
      <c r="J16" s="3"/>
      <c r="K16" s="3"/>
      <c r="L16" s="3"/>
      <c r="M16" s="3"/>
      <c r="N16" s="3"/>
      <c r="O16" s="3"/>
      <c r="P16" s="3"/>
      <c r="Q16" s="3"/>
      <c r="R16" s="3"/>
    </row>
    <row r="17" spans="2:19" ht="17.5" customHeight="1" thickBot="1" x14ac:dyDescent="0.25">
      <c r="B17" s="94" t="s">
        <v>39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6"/>
    </row>
    <row r="18" spans="2:19" ht="17.5" customHeight="1" thickBot="1" x14ac:dyDescent="0.25">
      <c r="B18" s="97" t="s">
        <v>40</v>
      </c>
      <c r="C18" s="100" t="s">
        <v>41</v>
      </c>
      <c r="D18" s="101"/>
      <c r="E18" s="101"/>
      <c r="F18" s="101"/>
      <c r="G18" s="101"/>
      <c r="H18" s="101"/>
      <c r="I18" s="101"/>
      <c r="J18" s="102"/>
      <c r="K18" s="103" t="s">
        <v>42</v>
      </c>
      <c r="L18" s="103"/>
      <c r="M18" s="103"/>
      <c r="N18" s="103"/>
      <c r="O18" s="103"/>
      <c r="P18" s="103"/>
      <c r="Q18" s="103"/>
      <c r="R18" s="104"/>
    </row>
    <row r="19" spans="2:19" ht="86.25" customHeight="1" x14ac:dyDescent="0.2">
      <c r="B19" s="98"/>
      <c r="C19" s="26" t="str">
        <f t="shared" ref="C19:R19" si="0">C12</f>
        <v>For whole sample</v>
      </c>
      <c r="D19" s="27" t="str">
        <f t="shared" si="0"/>
        <v>For sensitive subgroups</v>
      </c>
      <c r="E19" s="27" t="str">
        <f t="shared" si="0"/>
        <v>For whole sample</v>
      </c>
      <c r="F19" s="27" t="str">
        <f t="shared" si="0"/>
        <v>For sensitive subgroups</v>
      </c>
      <c r="G19" s="27" t="str">
        <f t="shared" si="0"/>
        <v>In peak hours</v>
      </c>
      <c r="H19" s="27" t="str">
        <f t="shared" si="0"/>
        <v>In off-peak hours</v>
      </c>
      <c r="I19" s="27" t="str">
        <f t="shared" si="0"/>
        <v>In peak hours</v>
      </c>
      <c r="J19" s="27" t="str">
        <f t="shared" si="0"/>
        <v>In off-peak hours</v>
      </c>
      <c r="K19" s="28" t="str">
        <f t="shared" si="0"/>
        <v>Monetary cost of travel</v>
      </c>
      <c r="L19" s="28" t="str">
        <f t="shared" si="0"/>
        <v>Risk unpunct./disservice</v>
      </c>
      <c r="M19" s="27" t="str">
        <f t="shared" si="0"/>
        <v>Perception of on-board safety</v>
      </c>
      <c r="N19" s="27" t="str">
        <f t="shared" si="0"/>
        <v>Understandability for users</v>
      </c>
      <c r="O19" s="10" t="str">
        <f t="shared" si="0"/>
        <v>Inclusive design of vehicles and technology</v>
      </c>
      <c r="P19" s="10" t="str">
        <f t="shared" si="0"/>
        <v>Availability of infrastructural resources (e.g., parking lots, charging station, vehicle repair spots)</v>
      </c>
      <c r="Q19" s="10" t="str">
        <f>Q12</f>
        <v>Service quality (e.g., adjustment of vehicle size to traffic demand)</v>
      </c>
      <c r="R19" s="82" t="str">
        <f t="shared" si="0"/>
        <v>Real-time passenger information (e.g., localisability on map (like UBER), estimated arrival time etc.)</v>
      </c>
      <c r="S19" s="83"/>
    </row>
    <row r="20" spans="2:19" ht="16" thickBot="1" x14ac:dyDescent="0.25">
      <c r="B20" s="99"/>
      <c r="C20" s="29" t="s">
        <v>22</v>
      </c>
      <c r="D20" s="30" t="s">
        <v>23</v>
      </c>
      <c r="E20" s="30" t="s">
        <v>24</v>
      </c>
      <c r="F20" s="30" t="s">
        <v>25</v>
      </c>
      <c r="G20" s="30" t="s">
        <v>26</v>
      </c>
      <c r="H20" s="30" t="s">
        <v>27</v>
      </c>
      <c r="I20" s="30" t="s">
        <v>28</v>
      </c>
      <c r="J20" s="30" t="s">
        <v>29</v>
      </c>
      <c r="K20" s="31" t="s">
        <v>30</v>
      </c>
      <c r="L20" s="31" t="s">
        <v>31</v>
      </c>
      <c r="M20" s="30" t="s">
        <v>32</v>
      </c>
      <c r="N20" s="30" t="s">
        <v>33</v>
      </c>
      <c r="O20" s="16" t="s">
        <v>34</v>
      </c>
      <c r="P20" s="16" t="s">
        <v>35</v>
      </c>
      <c r="Q20" s="16" t="s">
        <v>36</v>
      </c>
      <c r="R20" s="86" t="s">
        <v>37</v>
      </c>
      <c r="S20" s="83"/>
    </row>
    <row r="21" spans="2:19" ht="14.5" customHeight="1" x14ac:dyDescent="0.2">
      <c r="B21" s="32" t="s">
        <v>43</v>
      </c>
      <c r="C21" s="33">
        <v>0.33</v>
      </c>
      <c r="D21" s="34">
        <v>0.28999999999999998</v>
      </c>
      <c r="E21" s="34">
        <v>12.46</v>
      </c>
      <c r="F21" s="34">
        <v>12.08</v>
      </c>
      <c r="G21" s="35">
        <v>410.52</v>
      </c>
      <c r="H21" s="35">
        <v>137.4</v>
      </c>
      <c r="I21" s="35">
        <v>258.86</v>
      </c>
      <c r="J21" s="35">
        <v>2897.96</v>
      </c>
      <c r="K21" s="36">
        <v>1</v>
      </c>
      <c r="L21" s="36">
        <v>1</v>
      </c>
      <c r="M21" s="36">
        <v>5</v>
      </c>
      <c r="N21" s="36">
        <v>5</v>
      </c>
      <c r="O21" s="36">
        <v>1</v>
      </c>
      <c r="P21" s="36">
        <v>5</v>
      </c>
      <c r="Q21" s="36">
        <v>4</v>
      </c>
      <c r="R21" s="37">
        <v>2</v>
      </c>
    </row>
    <row r="22" spans="2:19" ht="14.5" customHeight="1" x14ac:dyDescent="0.2">
      <c r="B22" s="38" t="s">
        <v>44</v>
      </c>
      <c r="C22" s="39">
        <v>0.5</v>
      </c>
      <c r="D22" s="40">
        <v>0.44</v>
      </c>
      <c r="E22" s="40">
        <v>11.83</v>
      </c>
      <c r="F22" s="40">
        <v>10.71</v>
      </c>
      <c r="G22" s="41">
        <v>601.52</v>
      </c>
      <c r="H22" s="41">
        <v>134.35</v>
      </c>
      <c r="I22" s="41">
        <v>418.85</v>
      </c>
      <c r="J22" s="41">
        <v>2891.19</v>
      </c>
      <c r="K22" s="42">
        <v>1</v>
      </c>
      <c r="L22" s="42">
        <v>1</v>
      </c>
      <c r="M22" s="42">
        <v>5</v>
      </c>
      <c r="N22" s="42">
        <v>5</v>
      </c>
      <c r="O22" s="42">
        <v>3</v>
      </c>
      <c r="P22" s="42">
        <v>5</v>
      </c>
      <c r="Q22" s="42">
        <v>5</v>
      </c>
      <c r="R22" s="43">
        <v>5</v>
      </c>
    </row>
    <row r="23" spans="2:19" ht="14.5" customHeight="1" x14ac:dyDescent="0.2">
      <c r="B23" s="38" t="s">
        <v>45</v>
      </c>
      <c r="C23" s="39">
        <v>0.75</v>
      </c>
      <c r="D23" s="40">
        <v>0.71</v>
      </c>
      <c r="E23" s="40">
        <v>56.05</v>
      </c>
      <c r="F23" s="40">
        <v>53.73</v>
      </c>
      <c r="G23" s="44">
        <v>2261.12</v>
      </c>
      <c r="H23" s="41">
        <v>1187.3599999999999</v>
      </c>
      <c r="I23" s="41">
        <v>919.04</v>
      </c>
      <c r="J23" s="41">
        <v>3005.5</v>
      </c>
      <c r="K23" s="42">
        <v>5</v>
      </c>
      <c r="L23" s="42">
        <v>3</v>
      </c>
      <c r="M23" s="42">
        <v>5</v>
      </c>
      <c r="N23" s="42">
        <v>1</v>
      </c>
      <c r="O23" s="42">
        <v>1</v>
      </c>
      <c r="P23" s="42">
        <v>1</v>
      </c>
      <c r="Q23" s="42">
        <v>3</v>
      </c>
      <c r="R23" s="43">
        <v>2</v>
      </c>
    </row>
    <row r="24" spans="2:19" ht="14.5" customHeight="1" x14ac:dyDescent="0.2">
      <c r="B24" s="38" t="s">
        <v>46</v>
      </c>
      <c r="C24" s="39">
        <v>0.5</v>
      </c>
      <c r="D24" s="40">
        <v>0.38</v>
      </c>
      <c r="E24" s="40">
        <v>19.510000000000002</v>
      </c>
      <c r="F24" s="40">
        <v>18.7</v>
      </c>
      <c r="G24" s="41">
        <v>396.2</v>
      </c>
      <c r="H24" s="41">
        <v>862.1</v>
      </c>
      <c r="I24" s="41">
        <v>312.43</v>
      </c>
      <c r="J24" s="41">
        <v>3056.95</v>
      </c>
      <c r="K24" s="42">
        <v>4</v>
      </c>
      <c r="L24" s="42">
        <v>3</v>
      </c>
      <c r="M24" s="42">
        <v>5</v>
      </c>
      <c r="N24" s="42">
        <v>1</v>
      </c>
      <c r="O24" s="42">
        <v>1</v>
      </c>
      <c r="P24" s="42">
        <v>3</v>
      </c>
      <c r="Q24" s="42">
        <v>2</v>
      </c>
      <c r="R24" s="43">
        <v>2</v>
      </c>
    </row>
    <row r="25" spans="2:19" ht="14.5" customHeight="1" x14ac:dyDescent="0.2">
      <c r="B25" s="38" t="s">
        <v>47</v>
      </c>
      <c r="C25" s="39">
        <v>0.33</v>
      </c>
      <c r="D25" s="40">
        <v>0.28000000000000003</v>
      </c>
      <c r="E25" s="40">
        <v>22.14</v>
      </c>
      <c r="F25" s="40">
        <v>20.11</v>
      </c>
      <c r="G25" s="41">
        <v>550.23</v>
      </c>
      <c r="H25" s="41">
        <v>103.16</v>
      </c>
      <c r="I25" s="41">
        <v>345.26</v>
      </c>
      <c r="J25" s="41">
        <v>2877.22</v>
      </c>
      <c r="K25" s="42">
        <v>2</v>
      </c>
      <c r="L25" s="42">
        <v>2</v>
      </c>
      <c r="M25" s="42">
        <v>5</v>
      </c>
      <c r="N25" s="42">
        <v>1</v>
      </c>
      <c r="O25" s="42">
        <v>1</v>
      </c>
      <c r="P25" s="42">
        <v>2</v>
      </c>
      <c r="Q25" s="42">
        <v>2</v>
      </c>
      <c r="R25" s="43">
        <v>2</v>
      </c>
    </row>
    <row r="26" spans="2:19" ht="14.5" customHeight="1" thickBot="1" x14ac:dyDescent="0.25">
      <c r="B26" s="38" t="s">
        <v>48</v>
      </c>
      <c r="C26" s="45">
        <v>0.38</v>
      </c>
      <c r="D26" s="46">
        <v>0.33</v>
      </c>
      <c r="E26" s="46">
        <v>26.33</v>
      </c>
      <c r="F26" s="46">
        <v>25.44</v>
      </c>
      <c r="G26" s="47">
        <v>695.91</v>
      </c>
      <c r="H26" s="47">
        <v>862.1</v>
      </c>
      <c r="I26" s="47">
        <v>428.96</v>
      </c>
      <c r="J26" s="47">
        <v>3056.95</v>
      </c>
      <c r="K26" s="48">
        <v>5</v>
      </c>
      <c r="L26" s="48">
        <v>3</v>
      </c>
      <c r="M26" s="48">
        <v>5</v>
      </c>
      <c r="N26" s="48">
        <v>1</v>
      </c>
      <c r="O26" s="48">
        <v>1</v>
      </c>
      <c r="P26" s="48">
        <v>1</v>
      </c>
      <c r="Q26" s="48">
        <v>2</v>
      </c>
      <c r="R26" s="49">
        <v>2</v>
      </c>
    </row>
    <row r="27" spans="2:19" ht="14.5" customHeight="1" thickBot="1" x14ac:dyDescent="0.25">
      <c r="B27" s="91" t="s">
        <v>38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3"/>
    </row>
    <row r="28" spans="2:19" ht="14.5" customHeight="1" thickBot="1" x14ac:dyDescent="0.25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2:19" ht="17.5" customHeight="1" thickBot="1" x14ac:dyDescent="0.25">
      <c r="B29" s="94" t="s">
        <v>49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6"/>
    </row>
    <row r="30" spans="2:19" ht="17.5" customHeight="1" x14ac:dyDescent="0.2">
      <c r="B30" s="97" t="s">
        <v>40</v>
      </c>
      <c r="C30" s="100" t="s">
        <v>41</v>
      </c>
      <c r="D30" s="101"/>
      <c r="E30" s="101"/>
      <c r="F30" s="101"/>
      <c r="G30" s="101"/>
      <c r="H30" s="101"/>
      <c r="I30" s="101"/>
      <c r="J30" s="102"/>
      <c r="K30" s="103" t="s">
        <v>42</v>
      </c>
      <c r="L30" s="103"/>
      <c r="M30" s="103"/>
      <c r="N30" s="103"/>
      <c r="O30" s="103"/>
      <c r="P30" s="103"/>
      <c r="Q30" s="103"/>
      <c r="R30" s="104"/>
    </row>
    <row r="31" spans="2:19" ht="108" customHeight="1" x14ac:dyDescent="0.2">
      <c r="B31" s="98"/>
      <c r="C31" s="26" t="str">
        <f t="shared" ref="C31:R31" si="1">C12</f>
        <v>For whole sample</v>
      </c>
      <c r="D31" s="27" t="str">
        <f t="shared" si="1"/>
        <v>For sensitive subgroups</v>
      </c>
      <c r="E31" s="27" t="str">
        <f t="shared" si="1"/>
        <v>For whole sample</v>
      </c>
      <c r="F31" s="27" t="str">
        <f t="shared" si="1"/>
        <v>For sensitive subgroups</v>
      </c>
      <c r="G31" s="27" t="str">
        <f t="shared" si="1"/>
        <v>In peak hours</v>
      </c>
      <c r="H31" s="27" t="str">
        <f t="shared" si="1"/>
        <v>In off-peak hours</v>
      </c>
      <c r="I31" s="27" t="str">
        <f t="shared" si="1"/>
        <v>In peak hours</v>
      </c>
      <c r="J31" s="27" t="str">
        <f t="shared" si="1"/>
        <v>In off-peak hours</v>
      </c>
      <c r="K31" s="28" t="str">
        <f t="shared" si="1"/>
        <v>Monetary cost of travel</v>
      </c>
      <c r="L31" s="28" t="str">
        <f t="shared" si="1"/>
        <v>Risk unpunct./disservice</v>
      </c>
      <c r="M31" s="27" t="str">
        <f t="shared" si="1"/>
        <v>Perception of on-board safety</v>
      </c>
      <c r="N31" s="27" t="str">
        <f t="shared" si="1"/>
        <v>Understandability for users</v>
      </c>
      <c r="O31" s="27" t="str">
        <f t="shared" si="1"/>
        <v>Inclusive design of vehicles and technology</v>
      </c>
      <c r="P31" s="27" t="str">
        <f t="shared" si="1"/>
        <v>Availability of infrastructural resources (e.g., parking lots, charging station, vehicle repair spots)</v>
      </c>
      <c r="Q31" s="27" t="str">
        <f>Q12</f>
        <v>Service quality (e.g., adjustment of vehicle size to traffic demand)</v>
      </c>
      <c r="R31" s="84" t="str">
        <f t="shared" si="1"/>
        <v>Real-time passenger information (e.g., localisability on map (like UBER), estimated arrival time etc.)</v>
      </c>
      <c r="S31" s="83"/>
    </row>
    <row r="32" spans="2:19" ht="16" thickBot="1" x14ac:dyDescent="0.25">
      <c r="B32" s="99"/>
      <c r="C32" s="29" t="s">
        <v>22</v>
      </c>
      <c r="D32" s="30" t="s">
        <v>23</v>
      </c>
      <c r="E32" s="30" t="s">
        <v>24</v>
      </c>
      <c r="F32" s="30" t="s">
        <v>25</v>
      </c>
      <c r="G32" s="30" t="s">
        <v>26</v>
      </c>
      <c r="H32" s="30" t="s">
        <v>27</v>
      </c>
      <c r="I32" s="30" t="s">
        <v>28</v>
      </c>
      <c r="J32" s="30" t="s">
        <v>29</v>
      </c>
      <c r="K32" s="31" t="s">
        <v>30</v>
      </c>
      <c r="L32" s="31" t="s">
        <v>31</v>
      </c>
      <c r="M32" s="30" t="s">
        <v>32</v>
      </c>
      <c r="N32" s="30" t="s">
        <v>33</v>
      </c>
      <c r="O32" s="30" t="s">
        <v>34</v>
      </c>
      <c r="P32" s="30" t="s">
        <v>35</v>
      </c>
      <c r="Q32" s="30" t="s">
        <v>36</v>
      </c>
      <c r="R32" s="85" t="s">
        <v>37</v>
      </c>
      <c r="S32" s="83"/>
    </row>
    <row r="33" spans="2:21" ht="14.5" customHeight="1" x14ac:dyDescent="0.2">
      <c r="B33" s="32" t="s">
        <v>43</v>
      </c>
      <c r="C33" s="51">
        <f t="shared" ref="C33:J38" si="2">C21</f>
        <v>0.33</v>
      </c>
      <c r="D33" s="52">
        <f t="shared" si="2"/>
        <v>0.28999999999999998</v>
      </c>
      <c r="E33" s="52">
        <f t="shared" si="2"/>
        <v>12.46</v>
      </c>
      <c r="F33" s="52">
        <f t="shared" si="2"/>
        <v>12.08</v>
      </c>
      <c r="G33" s="52">
        <f t="shared" si="2"/>
        <v>410.52</v>
      </c>
      <c r="H33" s="52">
        <f t="shared" si="2"/>
        <v>137.4</v>
      </c>
      <c r="I33" s="52">
        <f t="shared" si="2"/>
        <v>258.86</v>
      </c>
      <c r="J33" s="52">
        <f t="shared" si="2"/>
        <v>2897.96</v>
      </c>
      <c r="K33" s="52">
        <f t="shared" ref="K33:L38" si="3">1/K21</f>
        <v>1</v>
      </c>
      <c r="L33" s="52">
        <f t="shared" si="3"/>
        <v>1</v>
      </c>
      <c r="M33" s="42">
        <f>M21</f>
        <v>5</v>
      </c>
      <c r="N33" s="42">
        <f t="shared" ref="N33:P33" si="4">N21</f>
        <v>5</v>
      </c>
      <c r="O33" s="42">
        <v>3</v>
      </c>
      <c r="P33" s="42">
        <f t="shared" si="4"/>
        <v>5</v>
      </c>
      <c r="Q33" s="42">
        <v>4</v>
      </c>
      <c r="R33" s="42">
        <v>3</v>
      </c>
    </row>
    <row r="34" spans="2:21" ht="14.5" customHeight="1" x14ac:dyDescent="0.2">
      <c r="B34" s="38" t="s">
        <v>44</v>
      </c>
      <c r="C34" s="53">
        <f t="shared" si="2"/>
        <v>0.5</v>
      </c>
      <c r="D34" s="41">
        <f t="shared" si="2"/>
        <v>0.44</v>
      </c>
      <c r="E34" s="41">
        <f t="shared" si="2"/>
        <v>11.83</v>
      </c>
      <c r="F34" s="41">
        <f t="shared" si="2"/>
        <v>10.71</v>
      </c>
      <c r="G34" s="41">
        <f t="shared" si="2"/>
        <v>601.52</v>
      </c>
      <c r="H34" s="41">
        <f t="shared" si="2"/>
        <v>134.35</v>
      </c>
      <c r="I34" s="41">
        <f t="shared" si="2"/>
        <v>418.85</v>
      </c>
      <c r="J34" s="41">
        <f t="shared" si="2"/>
        <v>2891.19</v>
      </c>
      <c r="K34" s="41">
        <f t="shared" si="3"/>
        <v>1</v>
      </c>
      <c r="L34" s="41">
        <f t="shared" si="3"/>
        <v>1</v>
      </c>
      <c r="M34" s="42">
        <f t="shared" ref="M34:Q34" si="5">M22</f>
        <v>5</v>
      </c>
      <c r="N34" s="42">
        <f t="shared" si="5"/>
        <v>5</v>
      </c>
      <c r="O34" s="42">
        <v>5</v>
      </c>
      <c r="P34" s="42">
        <f t="shared" si="5"/>
        <v>5</v>
      </c>
      <c r="Q34" s="42">
        <f t="shared" si="5"/>
        <v>5</v>
      </c>
      <c r="R34" s="42">
        <v>3</v>
      </c>
    </row>
    <row r="35" spans="2:21" ht="14.5" customHeight="1" x14ac:dyDescent="0.2">
      <c r="B35" s="38" t="s">
        <v>45</v>
      </c>
      <c r="C35" s="53">
        <f t="shared" si="2"/>
        <v>0.75</v>
      </c>
      <c r="D35" s="41">
        <f t="shared" si="2"/>
        <v>0.71</v>
      </c>
      <c r="E35" s="41">
        <f t="shared" si="2"/>
        <v>56.05</v>
      </c>
      <c r="F35" s="41">
        <f t="shared" si="2"/>
        <v>53.73</v>
      </c>
      <c r="G35" s="41">
        <f t="shared" si="2"/>
        <v>2261.12</v>
      </c>
      <c r="H35" s="41">
        <f t="shared" si="2"/>
        <v>1187.3599999999999</v>
      </c>
      <c r="I35" s="41">
        <f t="shared" si="2"/>
        <v>919.04</v>
      </c>
      <c r="J35" s="41">
        <f t="shared" si="2"/>
        <v>3005.5</v>
      </c>
      <c r="K35" s="41">
        <f t="shared" si="3"/>
        <v>0.2</v>
      </c>
      <c r="L35" s="41">
        <f t="shared" si="3"/>
        <v>0.33333333333333331</v>
      </c>
      <c r="M35" s="42">
        <f t="shared" ref="M35:O35" si="6">M23</f>
        <v>5</v>
      </c>
      <c r="N35" s="42">
        <f t="shared" si="6"/>
        <v>1</v>
      </c>
      <c r="O35" s="42">
        <f t="shared" si="6"/>
        <v>1</v>
      </c>
      <c r="P35" s="42">
        <v>4</v>
      </c>
      <c r="Q35" s="42">
        <v>4</v>
      </c>
      <c r="R35" s="42">
        <v>3</v>
      </c>
    </row>
    <row r="36" spans="2:21" ht="14.5" customHeight="1" x14ac:dyDescent="0.2">
      <c r="B36" s="38" t="s">
        <v>46</v>
      </c>
      <c r="C36" s="53">
        <f t="shared" si="2"/>
        <v>0.5</v>
      </c>
      <c r="D36" s="41">
        <f t="shared" si="2"/>
        <v>0.38</v>
      </c>
      <c r="E36" s="41">
        <f t="shared" si="2"/>
        <v>19.510000000000002</v>
      </c>
      <c r="F36" s="41">
        <f t="shared" si="2"/>
        <v>18.7</v>
      </c>
      <c r="G36" s="41">
        <f t="shared" si="2"/>
        <v>396.2</v>
      </c>
      <c r="H36" s="41">
        <f t="shared" si="2"/>
        <v>862.1</v>
      </c>
      <c r="I36" s="41">
        <f t="shared" si="2"/>
        <v>312.43</v>
      </c>
      <c r="J36" s="41">
        <f t="shared" si="2"/>
        <v>3056.95</v>
      </c>
      <c r="K36" s="41">
        <f t="shared" si="3"/>
        <v>0.25</v>
      </c>
      <c r="L36" s="41">
        <f t="shared" si="3"/>
        <v>0.33333333333333331</v>
      </c>
      <c r="M36" s="42">
        <f t="shared" ref="M36:O36" si="7">M24</f>
        <v>5</v>
      </c>
      <c r="N36" s="42">
        <f t="shared" si="7"/>
        <v>1</v>
      </c>
      <c r="O36" s="42">
        <f t="shared" si="7"/>
        <v>1</v>
      </c>
      <c r="P36" s="42">
        <v>3</v>
      </c>
      <c r="Q36" s="42">
        <v>2</v>
      </c>
      <c r="R36" s="42">
        <v>4</v>
      </c>
    </row>
    <row r="37" spans="2:21" ht="14.5" customHeight="1" x14ac:dyDescent="0.2">
      <c r="B37" s="38" t="s">
        <v>47</v>
      </c>
      <c r="C37" s="53">
        <f t="shared" si="2"/>
        <v>0.33</v>
      </c>
      <c r="D37" s="41">
        <f t="shared" si="2"/>
        <v>0.28000000000000003</v>
      </c>
      <c r="E37" s="41">
        <f t="shared" si="2"/>
        <v>22.14</v>
      </c>
      <c r="F37" s="41">
        <f t="shared" si="2"/>
        <v>20.11</v>
      </c>
      <c r="G37" s="41">
        <f t="shared" si="2"/>
        <v>550.23</v>
      </c>
      <c r="H37" s="41">
        <f t="shared" si="2"/>
        <v>103.16</v>
      </c>
      <c r="I37" s="41">
        <f t="shared" si="2"/>
        <v>345.26</v>
      </c>
      <c r="J37" s="41">
        <f t="shared" si="2"/>
        <v>2877.22</v>
      </c>
      <c r="K37" s="41">
        <f t="shared" si="3"/>
        <v>0.5</v>
      </c>
      <c r="L37" s="41">
        <f t="shared" si="3"/>
        <v>0.5</v>
      </c>
      <c r="M37" s="42">
        <f t="shared" ref="M37:P37" si="8">M25</f>
        <v>5</v>
      </c>
      <c r="N37" s="42">
        <v>3</v>
      </c>
      <c r="O37" s="42">
        <v>4</v>
      </c>
      <c r="P37" s="42">
        <f t="shared" si="8"/>
        <v>2</v>
      </c>
      <c r="Q37" s="42">
        <v>3</v>
      </c>
      <c r="R37" s="42">
        <v>1</v>
      </c>
    </row>
    <row r="38" spans="2:21" ht="14.5" customHeight="1" thickBot="1" x14ac:dyDescent="0.25">
      <c r="B38" s="38" t="s">
        <v>48</v>
      </c>
      <c r="C38" s="54">
        <f t="shared" si="2"/>
        <v>0.38</v>
      </c>
      <c r="D38" s="55">
        <f t="shared" si="2"/>
        <v>0.33</v>
      </c>
      <c r="E38" s="55">
        <f t="shared" si="2"/>
        <v>26.33</v>
      </c>
      <c r="F38" s="55">
        <f t="shared" si="2"/>
        <v>25.44</v>
      </c>
      <c r="G38" s="55">
        <f t="shared" si="2"/>
        <v>695.91</v>
      </c>
      <c r="H38" s="55">
        <f t="shared" si="2"/>
        <v>862.1</v>
      </c>
      <c r="I38" s="55">
        <f t="shared" si="2"/>
        <v>428.96</v>
      </c>
      <c r="J38" s="55">
        <f t="shared" si="2"/>
        <v>3056.95</v>
      </c>
      <c r="K38" s="55">
        <f t="shared" si="3"/>
        <v>0.2</v>
      </c>
      <c r="L38" s="55">
        <f t="shared" si="3"/>
        <v>0.33333333333333331</v>
      </c>
      <c r="M38" s="42">
        <f t="shared" ref="M38:P38" si="9">M26</f>
        <v>5</v>
      </c>
      <c r="N38" s="42">
        <v>3</v>
      </c>
      <c r="O38" s="42">
        <f t="shared" si="9"/>
        <v>1</v>
      </c>
      <c r="P38" s="42">
        <f t="shared" si="9"/>
        <v>1</v>
      </c>
      <c r="Q38" s="42">
        <v>2</v>
      </c>
      <c r="R38" s="42">
        <v>3</v>
      </c>
    </row>
    <row r="39" spans="2:21" ht="20" customHeight="1" thickBot="1" x14ac:dyDescent="0.25">
      <c r="B39" s="56" t="s">
        <v>50</v>
      </c>
      <c r="C39" s="57">
        <f t="shared" ref="C39:R39" si="10">SQRT(C33^2+C34^2+C35^2+C36^2+C37^2+C38^2)</f>
        <v>1.1936079758446656</v>
      </c>
      <c r="D39" s="58">
        <f t="shared" si="10"/>
        <v>1.0552250944703694</v>
      </c>
      <c r="E39" s="58">
        <f t="shared" si="10"/>
        <v>70.716982401683396</v>
      </c>
      <c r="F39" s="58">
        <f t="shared" si="10"/>
        <v>67.445082103886563</v>
      </c>
      <c r="G39" s="58">
        <f t="shared" si="10"/>
        <v>2566.5219376034952</v>
      </c>
      <c r="H39" s="58">
        <f t="shared" si="10"/>
        <v>1715.7585079783228</v>
      </c>
      <c r="I39" s="58">
        <f t="shared" si="10"/>
        <v>1219.7958836625087</v>
      </c>
      <c r="J39" s="58">
        <f t="shared" si="10"/>
        <v>7263.5021553724337</v>
      </c>
      <c r="K39" s="59">
        <f t="shared" si="10"/>
        <v>1.5467708298258021</v>
      </c>
      <c r="L39" s="59">
        <f t="shared" si="10"/>
        <v>1.6072751268321592</v>
      </c>
      <c r="M39" s="58">
        <f t="shared" si="10"/>
        <v>12.24744871391589</v>
      </c>
      <c r="N39" s="58">
        <f t="shared" si="10"/>
        <v>8.3666002653407556</v>
      </c>
      <c r="O39" s="58">
        <f t="shared" si="10"/>
        <v>7.2801098892805181</v>
      </c>
      <c r="P39" s="58">
        <f t="shared" si="10"/>
        <v>8.9442719099991592</v>
      </c>
      <c r="Q39" s="58">
        <f t="shared" si="10"/>
        <v>8.6023252670426267</v>
      </c>
      <c r="R39" s="60">
        <f t="shared" si="10"/>
        <v>7.2801098892805181</v>
      </c>
    </row>
    <row r="40" spans="2:21" ht="14.5" customHeight="1" thickBot="1" x14ac:dyDescent="0.25">
      <c r="B40" s="91" t="s">
        <v>38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3"/>
    </row>
    <row r="41" spans="2:21" ht="14.5" customHeight="1" thickBot="1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1" ht="17.5" customHeight="1" thickBot="1" x14ac:dyDescent="0.25">
      <c r="B42" s="94" t="s">
        <v>51</v>
      </c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6"/>
    </row>
    <row r="43" spans="2:21" ht="17.5" customHeight="1" x14ac:dyDescent="0.2">
      <c r="B43" s="98" t="s">
        <v>52</v>
      </c>
      <c r="C43" s="105" t="s">
        <v>41</v>
      </c>
      <c r="D43" s="106"/>
      <c r="E43" s="106"/>
      <c r="F43" s="106"/>
      <c r="G43" s="106"/>
      <c r="H43" s="106"/>
      <c r="I43" s="106"/>
      <c r="J43" s="107"/>
      <c r="K43" s="108" t="s">
        <v>42</v>
      </c>
      <c r="L43" s="108"/>
      <c r="M43" s="108"/>
      <c r="N43" s="108"/>
      <c r="O43" s="108"/>
      <c r="P43" s="108"/>
      <c r="Q43" s="108"/>
      <c r="R43" s="109"/>
      <c r="S43" s="110" t="s">
        <v>53</v>
      </c>
      <c r="T43" s="110" t="s">
        <v>54</v>
      </c>
    </row>
    <row r="44" spans="2:21" ht="118.5" customHeight="1" x14ac:dyDescent="0.2">
      <c r="B44" s="98"/>
      <c r="C44" s="26" t="str">
        <f t="shared" ref="C44:R44" si="11">C19</f>
        <v>For whole sample</v>
      </c>
      <c r="D44" s="27" t="str">
        <f t="shared" si="11"/>
        <v>For sensitive subgroups</v>
      </c>
      <c r="E44" s="27" t="str">
        <f t="shared" si="11"/>
        <v>For whole sample</v>
      </c>
      <c r="F44" s="27" t="str">
        <f t="shared" si="11"/>
        <v>For sensitive subgroups</v>
      </c>
      <c r="G44" s="27" t="str">
        <f t="shared" si="11"/>
        <v>In peak hours</v>
      </c>
      <c r="H44" s="27" t="str">
        <f t="shared" si="11"/>
        <v>In off-peak hours</v>
      </c>
      <c r="I44" s="27" t="str">
        <f t="shared" si="11"/>
        <v>In peak hours</v>
      </c>
      <c r="J44" s="27" t="str">
        <f t="shared" si="11"/>
        <v>In off-peak hours</v>
      </c>
      <c r="K44" s="28" t="str">
        <f t="shared" si="11"/>
        <v>Monetary cost of travel</v>
      </c>
      <c r="L44" s="28" t="str">
        <f t="shared" si="11"/>
        <v>Risk unpunct./disservice</v>
      </c>
      <c r="M44" s="27" t="str">
        <f t="shared" si="11"/>
        <v>Perception of on-board safety</v>
      </c>
      <c r="N44" s="27" t="str">
        <f t="shared" si="11"/>
        <v>Understandability for users</v>
      </c>
      <c r="O44" s="27" t="str">
        <f t="shared" si="11"/>
        <v>Inclusive design of vehicles and technology</v>
      </c>
      <c r="P44" s="27" t="str">
        <f t="shared" si="11"/>
        <v>Availability of infrastructural resources (e.g., parking lots, charging station, vehicle repair spots)</v>
      </c>
      <c r="Q44" s="27" t="str">
        <f t="shared" si="11"/>
        <v>Service quality (e.g., adjustment of vehicle size to traffic demand)</v>
      </c>
      <c r="R44" s="61" t="str">
        <f t="shared" si="11"/>
        <v>Real-time passenger information (e.g., localisability on map (like UBER), estimated arrival time etc.)</v>
      </c>
      <c r="S44" s="111"/>
      <c r="T44" s="111"/>
    </row>
    <row r="45" spans="2:21" ht="16" thickBot="1" x14ac:dyDescent="0.25">
      <c r="B45" s="99"/>
      <c r="C45" s="29" t="s">
        <v>22</v>
      </c>
      <c r="D45" s="30" t="s">
        <v>23</v>
      </c>
      <c r="E45" s="30" t="s">
        <v>24</v>
      </c>
      <c r="F45" s="30" t="s">
        <v>25</v>
      </c>
      <c r="G45" s="30" t="s">
        <v>26</v>
      </c>
      <c r="H45" s="30" t="s">
        <v>27</v>
      </c>
      <c r="I45" s="30" t="s">
        <v>28</v>
      </c>
      <c r="J45" s="30" t="s">
        <v>29</v>
      </c>
      <c r="K45" s="31" t="s">
        <v>30</v>
      </c>
      <c r="L45" s="31" t="s">
        <v>31</v>
      </c>
      <c r="M45" s="30" t="s">
        <v>32</v>
      </c>
      <c r="N45" s="30" t="s">
        <v>33</v>
      </c>
      <c r="O45" s="30" t="s">
        <v>34</v>
      </c>
      <c r="P45" s="30" t="s">
        <v>35</v>
      </c>
      <c r="Q45" s="30" t="s">
        <v>36</v>
      </c>
      <c r="R45" s="62" t="s">
        <v>37</v>
      </c>
      <c r="S45" s="112"/>
      <c r="T45" s="112"/>
    </row>
    <row r="46" spans="2:21" ht="14.5" customHeight="1" x14ac:dyDescent="0.2">
      <c r="B46" s="32" t="s">
        <v>43</v>
      </c>
      <c r="C46" s="63">
        <f t="shared" ref="C46:R51" si="12">C33/C$39</f>
        <v>0.2764726833921104</v>
      </c>
      <c r="D46" s="35">
        <f t="shared" si="12"/>
        <v>0.27482288046376929</v>
      </c>
      <c r="E46" s="35">
        <f t="shared" si="12"/>
        <v>0.17619530099892095</v>
      </c>
      <c r="F46" s="35">
        <f t="shared" si="12"/>
        <v>0.17910868551383796</v>
      </c>
      <c r="G46" s="35">
        <f t="shared" si="12"/>
        <v>0.15995187650074225</v>
      </c>
      <c r="H46" s="35">
        <f t="shared" si="12"/>
        <v>8.0081199866465086E-2</v>
      </c>
      <c r="I46" s="35">
        <f t="shared" si="12"/>
        <v>0.21221583337595604</v>
      </c>
      <c r="J46" s="35">
        <f t="shared" si="12"/>
        <v>0.39897558202781425</v>
      </c>
      <c r="K46" s="35">
        <f t="shared" si="12"/>
        <v>0.64650818383523589</v>
      </c>
      <c r="L46" s="35">
        <f t="shared" si="12"/>
        <v>0.62217101683825515</v>
      </c>
      <c r="M46" s="35">
        <f t="shared" si="12"/>
        <v>0.40824829046386302</v>
      </c>
      <c r="N46" s="35">
        <f t="shared" si="12"/>
        <v>0.59761430466719678</v>
      </c>
      <c r="O46" s="35">
        <f t="shared" si="12"/>
        <v>0.41208169184606708</v>
      </c>
      <c r="P46" s="35">
        <f t="shared" si="12"/>
        <v>0.55901699437494745</v>
      </c>
      <c r="Q46" s="35">
        <f t="shared" si="12"/>
        <v>0.46499055497527714</v>
      </c>
      <c r="R46" s="64">
        <f t="shared" si="12"/>
        <v>0.41208169184606708</v>
      </c>
      <c r="S46" s="87">
        <f t="shared" ref="S46:S51" si="13">(C46*$C$52+D46*$D$52+E46*$E$52+F46*$F$52+G46*$G$52+H46*$H$52+I46*$I$52+J46*$J$52+K46*$K$52+L46*$L$52+M46*$M$52+N46*$N$52+O46*$O$52+P46*$P$52+Q46*$Q$52+R46*$R$52)/SUM($C$52:$R$52)</f>
        <v>0.45821817051120767</v>
      </c>
      <c r="T46" s="65">
        <f>_xlfn.RANK.EQ(S46,$S$46:$S$51,0)</f>
        <v>2</v>
      </c>
      <c r="U46" s="66"/>
    </row>
    <row r="47" spans="2:21" ht="14.5" customHeight="1" x14ac:dyDescent="0.2">
      <c r="B47" s="38" t="s">
        <v>44</v>
      </c>
      <c r="C47" s="53">
        <f t="shared" si="12"/>
        <v>0.41889800513956121</v>
      </c>
      <c r="D47" s="41">
        <f t="shared" si="12"/>
        <v>0.41697264622089136</v>
      </c>
      <c r="E47" s="41">
        <f t="shared" si="12"/>
        <v>0.16728654982481819</v>
      </c>
      <c r="F47" s="41">
        <f t="shared" si="12"/>
        <v>0.15879586273619245</v>
      </c>
      <c r="G47" s="41">
        <f t="shared" si="12"/>
        <v>0.23437165729495879</v>
      </c>
      <c r="H47" s="41">
        <f t="shared" si="12"/>
        <v>7.8303560422558843E-2</v>
      </c>
      <c r="I47" s="41">
        <f t="shared" si="12"/>
        <v>0.34337712203321946</v>
      </c>
      <c r="J47" s="41">
        <f t="shared" si="12"/>
        <v>0.39804352475637905</v>
      </c>
      <c r="K47" s="41">
        <f t="shared" si="12"/>
        <v>0.64650818383523589</v>
      </c>
      <c r="L47" s="41">
        <f t="shared" si="12"/>
        <v>0.62217101683825515</v>
      </c>
      <c r="M47" s="41">
        <f t="shared" si="12"/>
        <v>0.40824829046386302</v>
      </c>
      <c r="N47" s="41">
        <f t="shared" si="12"/>
        <v>0.59761430466719678</v>
      </c>
      <c r="O47" s="41">
        <f t="shared" si="12"/>
        <v>0.68680281974344515</v>
      </c>
      <c r="P47" s="41">
        <f t="shared" si="12"/>
        <v>0.55901699437494745</v>
      </c>
      <c r="Q47" s="41">
        <f t="shared" si="12"/>
        <v>0.58123819371909646</v>
      </c>
      <c r="R47" s="67">
        <f t="shared" si="12"/>
        <v>0.41208169184606708</v>
      </c>
      <c r="S47" s="88">
        <f t="shared" si="13"/>
        <v>0.50260787129307238</v>
      </c>
      <c r="T47" s="68">
        <f>_xlfn.RANK.EQ(S47,$S$46:$S$51,0)</f>
        <v>1</v>
      </c>
      <c r="U47" s="66"/>
    </row>
    <row r="48" spans="2:21" ht="14.5" customHeight="1" x14ac:dyDescent="0.2">
      <c r="B48" s="38" t="s">
        <v>45</v>
      </c>
      <c r="C48" s="53">
        <f t="shared" si="12"/>
        <v>0.62834700770934182</v>
      </c>
      <c r="D48" s="41">
        <f t="shared" si="12"/>
        <v>0.67284222458371101</v>
      </c>
      <c r="E48" s="41">
        <f t="shared" si="12"/>
        <v>0.79259603699755354</v>
      </c>
      <c r="F48" s="41">
        <f t="shared" si="12"/>
        <v>0.79664815171014192</v>
      </c>
      <c r="G48" s="41">
        <f t="shared" si="12"/>
        <v>0.88100552224826645</v>
      </c>
      <c r="H48" s="41">
        <f t="shared" si="12"/>
        <v>0.69203212134967962</v>
      </c>
      <c r="I48" s="41">
        <f t="shared" si="12"/>
        <v>0.75343753189306428</v>
      </c>
      <c r="J48" s="41">
        <f t="shared" si="12"/>
        <v>0.413781112156343</v>
      </c>
      <c r="K48" s="41">
        <f t="shared" si="12"/>
        <v>0.12930163676704717</v>
      </c>
      <c r="L48" s="41">
        <f t="shared" si="12"/>
        <v>0.20739033894608502</v>
      </c>
      <c r="M48" s="41">
        <f t="shared" si="12"/>
        <v>0.40824829046386302</v>
      </c>
      <c r="N48" s="41">
        <f t="shared" si="12"/>
        <v>0.11952286093343936</v>
      </c>
      <c r="O48" s="41">
        <f t="shared" si="12"/>
        <v>0.13736056394868904</v>
      </c>
      <c r="P48" s="41">
        <f t="shared" si="12"/>
        <v>0.44721359549995793</v>
      </c>
      <c r="Q48" s="41">
        <f t="shared" si="12"/>
        <v>0.46499055497527714</v>
      </c>
      <c r="R48" s="67">
        <f t="shared" si="12"/>
        <v>0.41208169184606708</v>
      </c>
      <c r="S48" s="88">
        <f t="shared" si="13"/>
        <v>0.40889440565981183</v>
      </c>
      <c r="T48" s="68">
        <f t="shared" ref="T48:T51" si="14">_xlfn.RANK.EQ(S48,$S$46:$S$51,0)</f>
        <v>3</v>
      </c>
      <c r="U48" s="66"/>
    </row>
    <row r="49" spans="2:22" ht="14.5" customHeight="1" x14ac:dyDescent="0.2">
      <c r="B49" s="38" t="s">
        <v>46</v>
      </c>
      <c r="C49" s="53">
        <f t="shared" si="12"/>
        <v>0.41889800513956121</v>
      </c>
      <c r="D49" s="41">
        <f t="shared" si="12"/>
        <v>0.36011273991804255</v>
      </c>
      <c r="E49" s="41">
        <f t="shared" si="12"/>
        <v>0.27588846889959451</v>
      </c>
      <c r="F49" s="41">
        <f t="shared" si="12"/>
        <v>0.27726261747589154</v>
      </c>
      <c r="G49" s="41">
        <f t="shared" si="12"/>
        <v>0.1543723411029769</v>
      </c>
      <c r="H49" s="41">
        <f t="shared" si="12"/>
        <v>0.50245998839068085</v>
      </c>
      <c r="I49" s="41">
        <f t="shared" si="12"/>
        <v>0.25613301715850245</v>
      </c>
      <c r="J49" s="41">
        <f t="shared" si="12"/>
        <v>0.42086447206998256</v>
      </c>
      <c r="K49" s="41">
        <f t="shared" si="12"/>
        <v>0.16162704595880897</v>
      </c>
      <c r="L49" s="41">
        <f t="shared" si="12"/>
        <v>0.20739033894608502</v>
      </c>
      <c r="M49" s="41">
        <f t="shared" si="12"/>
        <v>0.40824829046386302</v>
      </c>
      <c r="N49" s="41">
        <f t="shared" si="12"/>
        <v>0.11952286093343936</v>
      </c>
      <c r="O49" s="41">
        <f t="shared" si="12"/>
        <v>0.13736056394868904</v>
      </c>
      <c r="P49" s="41">
        <f t="shared" si="12"/>
        <v>0.33541019662496846</v>
      </c>
      <c r="Q49" s="41">
        <f t="shared" si="12"/>
        <v>0.23249527748763857</v>
      </c>
      <c r="R49" s="67">
        <f t="shared" si="12"/>
        <v>0.54944225579475614</v>
      </c>
      <c r="S49" s="88">
        <f t="shared" si="13"/>
        <v>0.27639854452495205</v>
      </c>
      <c r="T49" s="68">
        <f t="shared" si="14"/>
        <v>5</v>
      </c>
      <c r="U49" s="66"/>
      <c r="V49" s="90"/>
    </row>
    <row r="50" spans="2:22" ht="14.5" customHeight="1" x14ac:dyDescent="0.2">
      <c r="B50" s="38" t="s">
        <v>47</v>
      </c>
      <c r="C50" s="53">
        <f t="shared" si="12"/>
        <v>0.2764726833921104</v>
      </c>
      <c r="D50" s="41">
        <f t="shared" si="12"/>
        <v>0.26534622941329455</v>
      </c>
      <c r="E50" s="41">
        <f t="shared" si="12"/>
        <v>0.31307896983275357</v>
      </c>
      <c r="F50" s="41">
        <f t="shared" si="12"/>
        <v>0.29816851537113259</v>
      </c>
      <c r="G50" s="41">
        <f t="shared" si="12"/>
        <v>0.2143874135413705</v>
      </c>
      <c r="H50" s="41">
        <f t="shared" si="12"/>
        <v>6.0125011486350348E-2</v>
      </c>
      <c r="I50" s="41">
        <f t="shared" si="12"/>
        <v>0.28304735622105609</v>
      </c>
      <c r="J50" s="41">
        <f t="shared" si="12"/>
        <v>0.39612021012093596</v>
      </c>
      <c r="K50" s="41">
        <f t="shared" si="12"/>
        <v>0.32325409191761795</v>
      </c>
      <c r="L50" s="41">
        <f t="shared" si="12"/>
        <v>0.31108550841912758</v>
      </c>
      <c r="M50" s="41">
        <f t="shared" si="12"/>
        <v>0.40824829046386302</v>
      </c>
      <c r="N50" s="41">
        <f t="shared" si="12"/>
        <v>0.35856858280031806</v>
      </c>
      <c r="O50" s="41">
        <f t="shared" si="12"/>
        <v>0.54944225579475614</v>
      </c>
      <c r="P50" s="41">
        <f t="shared" si="12"/>
        <v>0.22360679774997896</v>
      </c>
      <c r="Q50" s="41">
        <f t="shared" si="12"/>
        <v>0.34874291623145787</v>
      </c>
      <c r="R50" s="67">
        <f t="shared" si="12"/>
        <v>0.13736056394868904</v>
      </c>
      <c r="S50" s="88">
        <f t="shared" si="13"/>
        <v>0.29576764804447808</v>
      </c>
      <c r="T50" s="68">
        <f t="shared" si="14"/>
        <v>4</v>
      </c>
      <c r="U50" s="66"/>
    </row>
    <row r="51" spans="2:22" ht="14.5" customHeight="1" thickBot="1" x14ac:dyDescent="0.25">
      <c r="B51" s="38" t="s">
        <v>48</v>
      </c>
      <c r="C51" s="69">
        <f t="shared" si="12"/>
        <v>0.31836248390606653</v>
      </c>
      <c r="D51" s="47">
        <f t="shared" si="12"/>
        <v>0.31272948466566852</v>
      </c>
      <c r="E51" s="47">
        <f t="shared" si="12"/>
        <v>0.37232923557797654</v>
      </c>
      <c r="F51" s="47">
        <f t="shared" si="12"/>
        <v>0.37719577479073163</v>
      </c>
      <c r="G51" s="47">
        <f t="shared" si="12"/>
        <v>0.27114905577226822</v>
      </c>
      <c r="H51" s="47">
        <f t="shared" si="12"/>
        <v>0.50245998839068085</v>
      </c>
      <c r="I51" s="47">
        <f t="shared" si="12"/>
        <v>0.35166539397724678</v>
      </c>
      <c r="J51" s="47">
        <f t="shared" si="12"/>
        <v>0.42086447206998256</v>
      </c>
      <c r="K51" s="47">
        <f t="shared" si="12"/>
        <v>0.12930163676704717</v>
      </c>
      <c r="L51" s="47">
        <f t="shared" si="12"/>
        <v>0.20739033894608502</v>
      </c>
      <c r="M51" s="47">
        <f t="shared" si="12"/>
        <v>0.40824829046386302</v>
      </c>
      <c r="N51" s="47">
        <f t="shared" si="12"/>
        <v>0.35856858280031806</v>
      </c>
      <c r="O51" s="47">
        <f t="shared" si="12"/>
        <v>0.13736056394868904</v>
      </c>
      <c r="P51" s="47">
        <f t="shared" si="12"/>
        <v>0.11180339887498948</v>
      </c>
      <c r="Q51" s="47">
        <f t="shared" si="12"/>
        <v>0.23249527748763857</v>
      </c>
      <c r="R51" s="70">
        <f t="shared" si="12"/>
        <v>0.41208169184606708</v>
      </c>
      <c r="S51" s="89">
        <f t="shared" si="13"/>
        <v>0.2563035091148223</v>
      </c>
      <c r="T51" s="71">
        <f t="shared" si="14"/>
        <v>6</v>
      </c>
      <c r="U51" s="66"/>
    </row>
    <row r="52" spans="2:22" ht="20" customHeight="1" thickBot="1" x14ac:dyDescent="0.25">
      <c r="B52" s="72" t="s">
        <v>55</v>
      </c>
      <c r="C52" s="73">
        <f t="shared" ref="C52:R52" si="15">C14</f>
        <v>0.05</v>
      </c>
      <c r="D52" s="74">
        <f t="shared" si="15"/>
        <v>0.03</v>
      </c>
      <c r="E52" s="74">
        <f t="shared" si="15"/>
        <v>0.05</v>
      </c>
      <c r="F52" s="74">
        <f t="shared" si="15"/>
        <v>0.03</v>
      </c>
      <c r="G52" s="74">
        <f t="shared" si="15"/>
        <v>0.04</v>
      </c>
      <c r="H52" s="74">
        <f t="shared" si="15"/>
        <v>0.02</v>
      </c>
      <c r="I52" s="74">
        <f t="shared" si="15"/>
        <v>0.04</v>
      </c>
      <c r="J52" s="74">
        <f t="shared" si="15"/>
        <v>0.02</v>
      </c>
      <c r="K52" s="75">
        <f t="shared" si="15"/>
        <v>0.19</v>
      </c>
      <c r="L52" s="75">
        <f t="shared" si="15"/>
        <v>0.16</v>
      </c>
      <c r="M52" s="74">
        <f t="shared" si="15"/>
        <v>0.03</v>
      </c>
      <c r="N52" s="74">
        <f t="shared" si="15"/>
        <v>0.03</v>
      </c>
      <c r="O52" s="74">
        <f t="shared" si="15"/>
        <v>0.03</v>
      </c>
      <c r="P52" s="74">
        <f t="shared" si="15"/>
        <v>0.08</v>
      </c>
      <c r="Q52" s="74">
        <f t="shared" si="15"/>
        <v>0.19</v>
      </c>
      <c r="R52" s="76">
        <f t="shared" si="15"/>
        <v>0.11</v>
      </c>
      <c r="S52" s="77"/>
      <c r="T52" s="78"/>
    </row>
    <row r="53" spans="2:22" ht="14.5" customHeight="1" thickBot="1" x14ac:dyDescent="0.25">
      <c r="B53" s="91" t="s">
        <v>38</v>
      </c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3"/>
    </row>
    <row r="55" spans="2:22" x14ac:dyDescent="0.2">
      <c r="G55" s="79"/>
    </row>
  </sheetData>
  <mergeCells count="41">
    <mergeCell ref="C7:J7"/>
    <mergeCell ref="K7:R7"/>
    <mergeCell ref="C2:R2"/>
    <mergeCell ref="C3:R3"/>
    <mergeCell ref="B5:R5"/>
    <mergeCell ref="C6:J6"/>
    <mergeCell ref="K6:R6"/>
    <mergeCell ref="C8:F8"/>
    <mergeCell ref="G8:J8"/>
    <mergeCell ref="K8:R8"/>
    <mergeCell ref="C9:F9"/>
    <mergeCell ref="G9:J9"/>
    <mergeCell ref="K9:R9"/>
    <mergeCell ref="B27:R27"/>
    <mergeCell ref="C10:D10"/>
    <mergeCell ref="E10:F10"/>
    <mergeCell ref="G10:H10"/>
    <mergeCell ref="I10:J10"/>
    <mergeCell ref="K10:R10"/>
    <mergeCell ref="C11:D11"/>
    <mergeCell ref="E11:F11"/>
    <mergeCell ref="G11:H11"/>
    <mergeCell ref="I11:J11"/>
    <mergeCell ref="K11:R11"/>
    <mergeCell ref="B15:R15"/>
    <mergeCell ref="B17:R17"/>
    <mergeCell ref="B18:B20"/>
    <mergeCell ref="C18:J18"/>
    <mergeCell ref="K18:R18"/>
    <mergeCell ref="B53:T53"/>
    <mergeCell ref="B29:R29"/>
    <mergeCell ref="B30:B32"/>
    <mergeCell ref="C30:J30"/>
    <mergeCell ref="K30:R30"/>
    <mergeCell ref="B40:R40"/>
    <mergeCell ref="B42:T42"/>
    <mergeCell ref="B43:B45"/>
    <mergeCell ref="C43:J43"/>
    <mergeCell ref="K43:R43"/>
    <mergeCell ref="S43:S45"/>
    <mergeCell ref="T43:T45"/>
  </mergeCells>
  <conditionalFormatting sqref="S46:S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6:T5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F099B-DB16-DB48-882B-D34459DBC5F0}">
  <sheetPr>
    <tabColor theme="0" tint="-0.249977111117893"/>
  </sheetPr>
  <dimension ref="B1:R12"/>
  <sheetViews>
    <sheetView zoomScaleNormal="100" workbookViewId="0">
      <selection activeCell="B2" sqref="B2"/>
    </sheetView>
  </sheetViews>
  <sheetFormatPr baseColWidth="10" defaultColWidth="9.1640625" defaultRowHeight="15" x14ac:dyDescent="0.2"/>
  <cols>
    <col min="1" max="1" width="2.6640625" customWidth="1"/>
    <col min="2" max="2" width="20.5" customWidth="1"/>
    <col min="3" max="18" width="11.5" customWidth="1"/>
    <col min="19" max="20" width="10.6640625" customWidth="1"/>
  </cols>
  <sheetData>
    <row r="1" spans="2:18" ht="16" thickBot="1" x14ac:dyDescent="0.25"/>
    <row r="2" spans="2:18" s="2" customFormat="1" ht="18" customHeight="1" thickBot="1" x14ac:dyDescent="0.3">
      <c r="B2" s="1" t="s">
        <v>0</v>
      </c>
      <c r="C2" s="124" t="s">
        <v>61</v>
      </c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6"/>
    </row>
    <row r="3" spans="2:18" s="2" customFormat="1" ht="18" customHeight="1" thickBot="1" x14ac:dyDescent="0.3">
      <c r="B3" s="1" t="s">
        <v>68</v>
      </c>
      <c r="C3" s="124" t="s">
        <v>60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6"/>
    </row>
    <row r="5" spans="2:18" ht="16" thickBot="1" x14ac:dyDescent="0.25">
      <c r="G5" s="79"/>
    </row>
    <row r="6" spans="2:18" ht="19" thickBot="1" x14ac:dyDescent="0.25">
      <c r="B6" s="128" t="s">
        <v>69</v>
      </c>
      <c r="C6" s="129"/>
      <c r="D6" s="133"/>
    </row>
    <row r="7" spans="2:18" x14ac:dyDescent="0.2">
      <c r="B7" s="32" t="s">
        <v>43</v>
      </c>
      <c r="C7" s="130">
        <v>0.4473128116450103</v>
      </c>
      <c r="D7" s="65">
        <f>_xlfn.RANK.EQ(C7,$C$7:$C$12,0)</f>
        <v>2</v>
      </c>
    </row>
    <row r="8" spans="2:18" x14ac:dyDescent="0.2">
      <c r="B8" s="38" t="s">
        <v>44</v>
      </c>
      <c r="C8" s="131">
        <v>0.48906443386742388</v>
      </c>
      <c r="D8" s="68">
        <f t="shared" ref="D8:D12" si="0">_xlfn.RANK.EQ(C8,$C$7:$C$12,0)</f>
        <v>1</v>
      </c>
    </row>
    <row r="9" spans="2:18" x14ac:dyDescent="0.2">
      <c r="B9" s="38" t="s">
        <v>45</v>
      </c>
      <c r="C9" s="131">
        <v>0.42967884553519331</v>
      </c>
      <c r="D9" s="68">
        <f t="shared" si="0"/>
        <v>3</v>
      </c>
    </row>
    <row r="10" spans="2:18" x14ac:dyDescent="0.2">
      <c r="B10" s="38" t="s">
        <v>46</v>
      </c>
      <c r="C10" s="131">
        <v>0.29897118698326236</v>
      </c>
      <c r="D10" s="68">
        <f t="shared" si="0"/>
        <v>4</v>
      </c>
    </row>
    <row r="11" spans="2:18" x14ac:dyDescent="0.2">
      <c r="B11" s="38" t="s">
        <v>47</v>
      </c>
      <c r="C11" s="131">
        <v>0.25909646328061814</v>
      </c>
      <c r="D11" s="68">
        <f t="shared" si="0"/>
        <v>6</v>
      </c>
    </row>
    <row r="12" spans="2:18" ht="16" thickBot="1" x14ac:dyDescent="0.25">
      <c r="B12" s="127" t="s">
        <v>48</v>
      </c>
      <c r="C12" s="132">
        <v>0.26998194064610181</v>
      </c>
      <c r="D12" s="71">
        <f t="shared" si="0"/>
        <v>5</v>
      </c>
    </row>
  </sheetData>
  <mergeCells count="3">
    <mergeCell ref="B6:D6"/>
    <mergeCell ref="C2:R2"/>
    <mergeCell ref="C3:R3"/>
  </mergeCells>
  <conditionalFormatting sqref="C7:C1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7:D12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NWA_Sooss_Stk1</vt:lpstr>
      <vt:lpstr>NWA_Sooss_Stk2</vt:lpstr>
      <vt:lpstr>NWA_Sooss_Stk3</vt:lpstr>
      <vt:lpstr>NWA_Sooss_Stk4</vt:lpstr>
      <vt:lpstr>NWA_Sooss_Stk5</vt:lpstr>
      <vt:lpstr>NWA_Sooss_Overall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Tabea Fian</dc:creator>
  <cp:lastModifiedBy>Tabea Fian</cp:lastModifiedBy>
  <dcterms:created xsi:type="dcterms:W3CDTF">2024-03-24T18:48:40Z</dcterms:created>
  <dcterms:modified xsi:type="dcterms:W3CDTF">2024-05-25T08:23:58Z</dcterms:modified>
</cp:coreProperties>
</file>